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urdes.carrasco\Documents\transpa\diciembre16\"/>
    </mc:Choice>
  </mc:AlternateContent>
  <bookViews>
    <workbookView xWindow="0" yWindow="0" windowWidth="20490" windowHeight="7755"/>
  </bookViews>
  <sheets>
    <sheet name="Analisis de evolucion del ingre" sheetId="1" r:id="rId1"/>
    <sheet name="trimestral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1">#REF!</definedName>
    <definedName name="\0">#REF!</definedName>
    <definedName name="\a" localSheetId="1">#REF!</definedName>
    <definedName name="\a">#REF!</definedName>
    <definedName name="\b" localSheetId="1">#REF!</definedName>
    <definedName name="\b">#REF!</definedName>
    <definedName name="\c" localSheetId="1">[1]EDORES!#REF!</definedName>
    <definedName name="\c">[1]EDORES!#REF!</definedName>
    <definedName name="\e">[1]EDORES!$A$48</definedName>
    <definedName name="\g" localSheetId="1">#REF!</definedName>
    <definedName name="\g">#REF!</definedName>
    <definedName name="\h">[1]EDORES!$A$46</definedName>
    <definedName name="\m" localSheetId="1">#REF!</definedName>
    <definedName name="\m">#REF!</definedName>
    <definedName name="\s" localSheetId="1">#REF!</definedName>
    <definedName name="\s">#REF!</definedName>
    <definedName name="\w" localSheetId="1">#REF!</definedName>
    <definedName name="\w">#REF!</definedName>
    <definedName name="_1" localSheetId="1">[2]REPBOC98!#REF!</definedName>
    <definedName name="_1">[2]REPBOC98!#REF!</definedName>
    <definedName name="_2">#N/A</definedName>
    <definedName name="_Bal03" localSheetId="1">#REF!</definedName>
    <definedName name="_Bal03">#REF!</definedName>
    <definedName name="_Fill" localSheetId="1" hidden="1">'[3]Concentración Gastos'!#REF!</definedName>
    <definedName name="_Fill" hidden="1">'[3]Concentración Gastos'!#REF!</definedName>
    <definedName name="_Key1" localSheetId="1" hidden="1">'[4]Cálculo Depreciación'!#REF!</definedName>
    <definedName name="_Key1" hidden="1">'[4]Cálculo Depreciación'!#REF!</definedName>
    <definedName name="_Key2" localSheetId="1" hidden="1">[5]Resumen!#REF!</definedName>
    <definedName name="_Key2" hidden="1">[5]Resumen!#REF!</definedName>
    <definedName name="_nov99" localSheetId="1">'[6]EDO COSTOS'!#REF!</definedName>
    <definedName name="_nov99">'[6]EDO COSTOS'!#REF!</definedName>
    <definedName name="_Order1" hidden="1">255</definedName>
    <definedName name="_Order2" hidden="1">255</definedName>
    <definedName name="_Sort" localSheetId="1" hidden="1">'[4]Cálculo Depreciación'!#REF!</definedName>
    <definedName name="_Sort" hidden="1">'[4]Cálculo Depreciación'!#REF!</definedName>
    <definedName name="_Uni03" localSheetId="1">#REF!</definedName>
    <definedName name="_Uni03">#REF!</definedName>
    <definedName name="A" localSheetId="1">[1]EDORES!#REF!</definedName>
    <definedName name="A">[1]EDORES!#REF!</definedName>
    <definedName name="Aacum" localSheetId="1">#REF!</definedName>
    <definedName name="Aacum">#REF!</definedName>
    <definedName name="ABRIL" localSheetId="1">#REF!</definedName>
    <definedName name="ABRIL">#REF!</definedName>
    <definedName name="actual" localSheetId="1">#REF!</definedName>
    <definedName name="actual">#REF!</definedName>
    <definedName name="AGOSTO" localSheetId="1">#REF!</definedName>
    <definedName name="AGOSTO">#REF!</definedName>
    <definedName name="Amen" localSheetId="1">#REF!</definedName>
    <definedName name="Amen">#REF!</definedName>
    <definedName name="ApasAct" localSheetId="1">#REF!</definedName>
    <definedName name="ApasAct">#REF!</definedName>
    <definedName name="ApasAcumAnt" localSheetId="1">#REF!</definedName>
    <definedName name="ApasAcumAnt">#REF!</definedName>
    <definedName name="ApasAnt" localSheetId="1">#REF!</definedName>
    <definedName name="ApasAnt">#REF!</definedName>
    <definedName name="_xlnm.Print_Area" localSheetId="0">'Analisis de evolucion del ingre'!$A$1:$H$94</definedName>
    <definedName name="_xlnm.Print_Area" localSheetId="1">trimestral!$A$1:$E$18</definedName>
    <definedName name="ASDE" localSheetId="1">#REF!</definedName>
    <definedName name="ASDE">#REF!</definedName>
    <definedName name="B" localSheetId="1">#REF!</definedName>
    <definedName name="B">#REF!</definedName>
    <definedName name="Bal_Uni" localSheetId="1">#REF!</definedName>
    <definedName name="Bal_Uni">#REF!</definedName>
    <definedName name="BalApaAct" localSheetId="1">#REF!</definedName>
    <definedName name="BalApaAct">#REF!</definedName>
    <definedName name="BalApaAnt" localSheetId="1">#REF!</definedName>
    <definedName name="BalApaAnt">#REF!</definedName>
    <definedName name="bocarrecibida" localSheetId="1">[7]Bocar!#REF!</definedName>
    <definedName name="bocarrecibida">[7]Bocar!#REF!</definedName>
    <definedName name="bocarrecibir" localSheetId="1">[7]Bocar!#REF!</definedName>
    <definedName name="bocarrecibir">[7]Bocar!#REF!</definedName>
    <definedName name="borrar" localSheetId="1">'[4]Cálculo Depreciación'!#REF!</definedName>
    <definedName name="borrar">'[4]Cálculo Depreciación'!#REF!</definedName>
    <definedName name="C.I.TODOS" localSheetId="1">#REF!,#REF!,#REF!,#REF!,#REF!,#REF!</definedName>
    <definedName name="C.I.TODOS">#REF!,#REF!,#REF!,#REF!,#REF!,#REF!</definedName>
    <definedName name="ch" localSheetId="1" hidden="1">#REF!</definedName>
    <definedName name="ch" hidden="1">#REF!</definedName>
    <definedName name="CUENTAS" localSheetId="1">#REF!</definedName>
    <definedName name="CUENTAS">#REF!</definedName>
    <definedName name="ENE" localSheetId="1">'[8]1997'!#REF!</definedName>
    <definedName name="ENE">'[8]1997'!#REF!</definedName>
    <definedName name="ENERO" localSheetId="1">#REF!</definedName>
    <definedName name="ENERO">#REF!</definedName>
    <definedName name="FEBRERO" localSheetId="1">#REF!</definedName>
    <definedName name="FEBRERO">#REF!</definedName>
    <definedName name="FMTOHZ.XLS">"Grupo 23"</definedName>
    <definedName name="G.A.TODOS" localSheetId="1">#REF!,#REF!,#REF!,#REF!,#REF!,#REF!</definedName>
    <definedName name="G.A.TODOS">#REF!,#REF!,#REF!,#REF!,#REF!,#REF!</definedName>
    <definedName name="G.V.TODOS" localSheetId="1">#REF!,#REF!,#REF!,#REF!,#REF!,#REF!</definedName>
    <definedName name="G.V.TODOS">#REF!,#REF!,#REF!,#REF!,#REF!,#REF!</definedName>
    <definedName name="GO" localSheetId="1">#REF!</definedName>
    <definedName name="GO">#REF!</definedName>
    <definedName name="GOL" localSheetId="1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1">#REF!</definedName>
    <definedName name="JULIO">#REF!</definedName>
    <definedName name="JULIO_96" localSheetId="1">#REF!</definedName>
    <definedName name="JULIO_96">#REF!</definedName>
    <definedName name="julio9" localSheetId="1">'[6]EDO COSTOS'!#REF!</definedName>
    <definedName name="julio9">'[6]EDO COSTOS'!#REF!</definedName>
    <definedName name="JUNIO" localSheetId="1">#REF!</definedName>
    <definedName name="JUNIO">#REF!</definedName>
    <definedName name="JUNIO_96" localSheetId="1">#REF!</definedName>
    <definedName name="JUNIO_96">#REF!</definedName>
    <definedName name="K" localSheetId="1">#REF!</definedName>
    <definedName name="K">#REF!</definedName>
    <definedName name="MARZO" localSheetId="1">#REF!</definedName>
    <definedName name="MARZO">#REF!</definedName>
    <definedName name="marzo99" localSheetId="1">'[6]EDO COSTOS'!#REF!</definedName>
    <definedName name="marzo99">'[6]EDO COSTOS'!#REF!</definedName>
    <definedName name="MAYO" localSheetId="1">#REF!</definedName>
    <definedName name="MAYO">#REF!</definedName>
    <definedName name="MENU" localSheetId="1">#REF!</definedName>
    <definedName name="MENU">#REF!</definedName>
    <definedName name="NOVIEMBRE" localSheetId="1">#REF!</definedName>
    <definedName name="NOVIEMBRE">#REF!</definedName>
    <definedName name="OCT" hidden="1">{"'MN'!$A$4:$J$72"}</definedName>
    <definedName name="planta" localSheetId="1">[7]Bocar!#REF!</definedName>
    <definedName name="planta">[7]Bocar!#REF!</definedName>
    <definedName name="R.I.TODOS" localSheetId="1">#REF!,#REF!,#REF!,#REF!,#REF!,#REF!</definedName>
    <definedName name="R.I.TODOS">#REF!,#REF!,#REF!,#REF!,#REF!,#REF!</definedName>
    <definedName name="RazAct">'[9]Uni Men'!$B$122:$N$166</definedName>
    <definedName name="RazAnt" localSheetId="1">#REF!</definedName>
    <definedName name="RazAnt">#REF!</definedName>
    <definedName name="RazApaAct" localSheetId="1">#REF!</definedName>
    <definedName name="RazApaAct">#REF!</definedName>
    <definedName name="RazApaAnt" localSheetId="1">#REF!</definedName>
    <definedName name="RazApaAnt">#REF!</definedName>
    <definedName name="sal_pro" localSheetId="1">#REF!</definedName>
    <definedName name="sal_pro">#REF!</definedName>
    <definedName name="SEPTIEMBRE" localSheetId="1">#REF!</definedName>
    <definedName name="SEPTIEMBRE">#REF!</definedName>
    <definedName name="Uacum" localSheetId="1">#REF!</definedName>
    <definedName name="Uacum">#REF!</definedName>
    <definedName name="Umen" localSheetId="1">#REF!</definedName>
    <definedName name="Umen">#REF!</definedName>
    <definedName name="Uniant" localSheetId="1">#REF!</definedName>
    <definedName name="Uniant">#REF!</definedName>
    <definedName name="XDO_?c1000?" localSheetId="1">#REF!</definedName>
    <definedName name="XDO_?c1000?">#REF!</definedName>
    <definedName name="XDO_?c1000ColHeadLine1?" localSheetId="1">#REF!</definedName>
    <definedName name="XDO_?c1000ColHeadLine1?">#REF!</definedName>
    <definedName name="XDO_?c1000ColHeadLine2?" localSheetId="1">#REF!</definedName>
    <definedName name="XDO_?c1000ColHeadLine2?">#REF!</definedName>
    <definedName name="XDO_?c1000ColHeadLine3?" localSheetId="1">#REF!</definedName>
    <definedName name="XDO_?c1000ColHeadLine3?">#REF!</definedName>
    <definedName name="XDO_?c1001?" localSheetId="1">#REF!</definedName>
    <definedName name="XDO_?c1001?">#REF!</definedName>
    <definedName name="XDO_?c1001ColHeadLine1?" localSheetId="1">#REF!</definedName>
    <definedName name="XDO_?c1001ColHeadLine1?">#REF!</definedName>
    <definedName name="XDO_?c1001ColHeadLine2?" localSheetId="1">#REF!</definedName>
    <definedName name="XDO_?c1001ColHeadLine2?">#REF!</definedName>
    <definedName name="XDO_?c1001ColHeadLine3?" localSheetId="1">#REF!</definedName>
    <definedName name="XDO_?c1001ColHeadLine3?">#REF!</definedName>
    <definedName name="XDO_?c1002?" localSheetId="1">#REF!</definedName>
    <definedName name="XDO_?c1002?">#REF!</definedName>
    <definedName name="XDO_?c1002ColHeadLine1?" localSheetId="1">#REF!</definedName>
    <definedName name="XDO_?c1002ColHeadLine1?">#REF!</definedName>
    <definedName name="XDO_?c1002ColHeadLine2?" localSheetId="1">#REF!</definedName>
    <definedName name="XDO_?c1002ColHeadLine2?">#REF!</definedName>
    <definedName name="XDO_?c1002ColHeadLine3?" localSheetId="1">#REF!</definedName>
    <definedName name="XDO_?c1002ColHeadLine3?">#REF!</definedName>
    <definedName name="XDO_?c1003?" localSheetId="1">#REF!</definedName>
    <definedName name="XDO_?c1003?">#REF!</definedName>
    <definedName name="XDO_?c1003ColHeadLine1?" localSheetId="1">#REF!</definedName>
    <definedName name="XDO_?c1003ColHeadLine1?">#REF!</definedName>
    <definedName name="XDO_?c1003ColHeadLine2?" localSheetId="1">#REF!</definedName>
    <definedName name="XDO_?c1003ColHeadLine2?">#REF!</definedName>
    <definedName name="XDO_?c1003ColHeadLine3?" localSheetId="1">#REF!</definedName>
    <definedName name="XDO_?c1003ColHeadLine3?">#REF!</definedName>
    <definedName name="XDO_?c1004?" localSheetId="1">#REF!</definedName>
    <definedName name="XDO_?c1004?">#REF!</definedName>
    <definedName name="XDO_?c1004ColHeadLine1?" localSheetId="1">#REF!</definedName>
    <definedName name="XDO_?c1004ColHeadLine1?">#REF!</definedName>
    <definedName name="XDO_?c1004ColHeadLine2?" localSheetId="1">#REF!</definedName>
    <definedName name="XDO_?c1004ColHeadLine2?">#REF!</definedName>
    <definedName name="XDO_?c1004ColHeadLine3?" localSheetId="1">#REF!</definedName>
    <definedName name="XDO_?c1004ColHeadLine3?">#REF!</definedName>
    <definedName name="XDO_?c1005?" localSheetId="1">#REF!</definedName>
    <definedName name="XDO_?c1005?">#REF!</definedName>
    <definedName name="XDO_?c1005ColHeadLine1?" localSheetId="1">#REF!</definedName>
    <definedName name="XDO_?c1005ColHeadLine1?">#REF!</definedName>
    <definedName name="XDO_?c1005ColHeadLine2?" localSheetId="1">#REF!</definedName>
    <definedName name="XDO_?c1005ColHeadLine2?">#REF!</definedName>
    <definedName name="XDO_?c1005ColHeadLine3?" localSheetId="1">#REF!</definedName>
    <definedName name="XDO_?c1005ColHeadLine3?">#REF!</definedName>
    <definedName name="XDO_?c1006?" localSheetId="1">#REF!</definedName>
    <definedName name="XDO_?c1006?">#REF!</definedName>
    <definedName name="XDO_?c1006ColHeadLine1?" localSheetId="1">#REF!</definedName>
    <definedName name="XDO_?c1006ColHeadLine1?">#REF!</definedName>
    <definedName name="XDO_?c1006ColHeadLine2?" localSheetId="1">#REF!</definedName>
    <definedName name="XDO_?c1006ColHeadLine2?">#REF!</definedName>
    <definedName name="XDO_?c1006ColHeadLine3?" localSheetId="1">#REF!</definedName>
    <definedName name="XDO_?c1006ColHeadLine3?">#REF!</definedName>
    <definedName name="XDO_?c1007?" localSheetId="1">#REF!</definedName>
    <definedName name="XDO_?c1007?">#REF!</definedName>
    <definedName name="XDO_?c1007ColHeadLine1?" localSheetId="1">#REF!</definedName>
    <definedName name="XDO_?c1007ColHeadLine1?">#REF!</definedName>
    <definedName name="XDO_?c1007ColHeadLine2?" localSheetId="1">#REF!</definedName>
    <definedName name="XDO_?c1007ColHeadLine2?">#REF!</definedName>
    <definedName name="XDO_?c1007ColHeadLine3?" localSheetId="1">#REF!</definedName>
    <definedName name="XDO_?c1007ColHeadLine3?">#REF!</definedName>
    <definedName name="XDO_?c1008?" localSheetId="1">#REF!</definedName>
    <definedName name="XDO_?c1008?">#REF!</definedName>
    <definedName name="XDO_?c1008ColHeadLine1?" localSheetId="1">#REF!</definedName>
    <definedName name="XDO_?c1008ColHeadLine1?">#REF!</definedName>
    <definedName name="XDO_?c1008ColHeadLine2?" localSheetId="1">#REF!</definedName>
    <definedName name="XDO_?c1008ColHeadLine2?">#REF!</definedName>
    <definedName name="XDO_?c1008ColHeadLine3?" localSheetId="1">#REF!</definedName>
    <definedName name="XDO_?c1008ColHeadLine3?">#REF!</definedName>
    <definedName name="XDO_?c1009?" localSheetId="1">#REF!</definedName>
    <definedName name="XDO_?c1009?">#REF!</definedName>
    <definedName name="XDO_?c1009ColHeadLine1?" localSheetId="1">#REF!</definedName>
    <definedName name="XDO_?c1009ColHeadLine1?">#REF!</definedName>
    <definedName name="XDO_?c1009ColHeadLine2?" localSheetId="1">#REF!</definedName>
    <definedName name="XDO_?c1009ColHeadLine2?">#REF!</definedName>
    <definedName name="XDO_?c1009ColHeadLine3?" localSheetId="1">#REF!</definedName>
    <definedName name="XDO_?c1009ColHeadLine3?">#REF!</definedName>
    <definedName name="XDO_?c1010?" localSheetId="1">#REF!</definedName>
    <definedName name="XDO_?c1010?">#REF!</definedName>
    <definedName name="XDO_?c1010ColHeadLine1?" localSheetId="1">#REF!</definedName>
    <definedName name="XDO_?c1010ColHeadLine1?">#REF!</definedName>
    <definedName name="XDO_?c1010ColHeadLine2?" localSheetId="1">#REF!</definedName>
    <definedName name="XDO_?c1010ColHeadLine2?">#REF!</definedName>
    <definedName name="XDO_?c1010ColHeadLine3?" localSheetId="1">#REF!</definedName>
    <definedName name="XDO_?c1010ColHeadLine3?">#REF!</definedName>
    <definedName name="XDO_?c1011?" localSheetId="1">#REF!</definedName>
    <definedName name="XDO_?c1011?">#REF!</definedName>
    <definedName name="XDO_?c1011ColHeadLine1?" localSheetId="1">#REF!</definedName>
    <definedName name="XDO_?c1011ColHeadLine1?">#REF!</definedName>
    <definedName name="XDO_?c1011ColHeadLine2?" localSheetId="1">#REF!</definedName>
    <definedName name="XDO_?c1011ColHeadLine2?">#REF!</definedName>
    <definedName name="XDO_?c1011ColHeadLine3?" localSheetId="1">#REF!</definedName>
    <definedName name="XDO_?c1011ColHeadLine3?">#REF!</definedName>
    <definedName name="XDO_?c1012?" localSheetId="1">#REF!</definedName>
    <definedName name="XDO_?c1012?">#REF!</definedName>
    <definedName name="XDO_?c1012ColHeadLine1?" localSheetId="1">#REF!</definedName>
    <definedName name="XDO_?c1012ColHeadLine1?">#REF!</definedName>
    <definedName name="XDO_?c1012ColHeadLine2?" localSheetId="1">#REF!</definedName>
    <definedName name="XDO_?c1012ColHeadLine2?">#REF!</definedName>
    <definedName name="XDO_?c1012ColHeadLine3?" localSheetId="1">#REF!</definedName>
    <definedName name="XDO_?c1012ColHeadLine3?">#REF!</definedName>
    <definedName name="XDO_?c1013?" localSheetId="1">#REF!</definedName>
    <definedName name="XDO_?c1013?">#REF!</definedName>
    <definedName name="XDO_?c1013ColHeadLine1?" localSheetId="1">#REF!</definedName>
    <definedName name="XDO_?c1013ColHeadLine1?">#REF!</definedName>
    <definedName name="XDO_?c1013ColHeadLine2?" localSheetId="1">#REF!</definedName>
    <definedName name="XDO_?c1013ColHeadLine2?">#REF!</definedName>
    <definedName name="XDO_?c1013ColHeadLine3?" localSheetId="1">#REF!</definedName>
    <definedName name="XDO_?c1013ColHeadLine3?">#REF!</definedName>
    <definedName name="XDO_?c1014?" localSheetId="1">#REF!</definedName>
    <definedName name="XDO_?c1014?">#REF!</definedName>
    <definedName name="XDO_?c1014ColHeadLine1?" localSheetId="1">#REF!</definedName>
    <definedName name="XDO_?c1014ColHeadLine1?">#REF!</definedName>
    <definedName name="XDO_?c1014ColHeadLine2?" localSheetId="1">#REF!</definedName>
    <definedName name="XDO_?c1014ColHeadLine2?">#REF!</definedName>
    <definedName name="XDO_?c1014ColHeadLine3?" localSheetId="1">#REF!</definedName>
    <definedName name="XDO_?c1014ColHeadLine3?">#REF!</definedName>
    <definedName name="XDO_?c1015?" localSheetId="1">#REF!</definedName>
    <definedName name="XDO_?c1015?">#REF!</definedName>
    <definedName name="XDO_?c1015ColHeadLine1?" localSheetId="1">#REF!</definedName>
    <definedName name="XDO_?c1015ColHeadLine1?">#REF!</definedName>
    <definedName name="XDO_?c1015ColHeadLine2?" localSheetId="1">#REF!</definedName>
    <definedName name="XDO_?c1015ColHeadLine2?">#REF!</definedName>
    <definedName name="XDO_?c1015ColHeadLine3?" localSheetId="1">#REF!</definedName>
    <definedName name="XDO_?c1015ColHeadLine3?">#REF!</definedName>
    <definedName name="XDO_?c1016?" localSheetId="1">#REF!</definedName>
    <definedName name="XDO_?c1016?">#REF!</definedName>
    <definedName name="XDO_?c1016ColHeadLine1?" localSheetId="1">#REF!</definedName>
    <definedName name="XDO_?c1016ColHeadLine1?">#REF!</definedName>
    <definedName name="XDO_?c1016ColHeadLine2?" localSheetId="1">#REF!</definedName>
    <definedName name="XDO_?c1016ColHeadLine2?">#REF!</definedName>
    <definedName name="XDO_?c1016ColHeadLine3?" localSheetId="1">#REF!</definedName>
    <definedName name="XDO_?c1016ColHeadLine3?">#REF!</definedName>
    <definedName name="XDO_?c1017?" localSheetId="1">#REF!</definedName>
    <definedName name="XDO_?c1017?">#REF!</definedName>
    <definedName name="XDO_?c1017ColHeadLine1?" localSheetId="1">#REF!</definedName>
    <definedName name="XDO_?c1017ColHeadLine1?">#REF!</definedName>
    <definedName name="XDO_?c1017ColHeadLine2?" localSheetId="1">#REF!</definedName>
    <definedName name="XDO_?c1017ColHeadLine2?">#REF!</definedName>
    <definedName name="XDO_?c1017ColHeadLine3?" localSheetId="1">#REF!</definedName>
    <definedName name="XDO_?c1017ColHeadLine3?">#REF!</definedName>
    <definedName name="XDO_?c1018?" localSheetId="1">#REF!</definedName>
    <definedName name="XDO_?c1018?">#REF!</definedName>
    <definedName name="XDO_?c1018ColHeadLine1?" localSheetId="1">#REF!</definedName>
    <definedName name="XDO_?c1018ColHeadLine1?">#REF!</definedName>
    <definedName name="XDO_?c1018ColHeadLine2?" localSheetId="1">#REF!</definedName>
    <definedName name="XDO_?c1018ColHeadLine2?">#REF!</definedName>
    <definedName name="XDO_?c1018ColHeadLine3?" localSheetId="1">#REF!</definedName>
    <definedName name="XDO_?c1018ColHeadLine3?">#REF!</definedName>
    <definedName name="XDO_?c1019?" localSheetId="1">#REF!</definedName>
    <definedName name="XDO_?c1019?">#REF!</definedName>
    <definedName name="XDO_?c1019ColHeadLine1?" localSheetId="1">#REF!</definedName>
    <definedName name="XDO_?c1019ColHeadLine1?">#REF!</definedName>
    <definedName name="XDO_?c1019ColHeadLine2?" localSheetId="1">#REF!</definedName>
    <definedName name="XDO_?c1019ColHeadLine2?">#REF!</definedName>
    <definedName name="XDO_?c1019ColHeadLine3?" localSheetId="1">#REF!</definedName>
    <definedName name="XDO_?c1019ColHeadLine3?">#REF!</definedName>
    <definedName name="XDO_?c1020?" localSheetId="1">#REF!</definedName>
    <definedName name="XDO_?c1020?">#REF!</definedName>
    <definedName name="XDO_?c1020ColHeadLine1?" localSheetId="1">#REF!</definedName>
    <definedName name="XDO_?c1020ColHeadLine1?">#REF!</definedName>
    <definedName name="XDO_?c1020ColHeadLine2?" localSheetId="1">#REF!</definedName>
    <definedName name="XDO_?c1020ColHeadLine2?">#REF!</definedName>
    <definedName name="XDO_?c1020ColHeadLine3?" localSheetId="1">#REF!</definedName>
    <definedName name="XDO_?c1020ColHeadLine3?">#REF!</definedName>
    <definedName name="XDO_?c1021?" localSheetId="1">#REF!</definedName>
    <definedName name="XDO_?c1021?">#REF!</definedName>
    <definedName name="XDO_?c1021ColHeadLine1?" localSheetId="1">#REF!</definedName>
    <definedName name="XDO_?c1021ColHeadLine1?">#REF!</definedName>
    <definedName name="XDO_?c1021ColHeadLine2?" localSheetId="1">#REF!</definedName>
    <definedName name="XDO_?c1021ColHeadLine2?">#REF!</definedName>
    <definedName name="XDO_?c1021ColHeadLine3?" localSheetId="1">#REF!</definedName>
    <definedName name="XDO_?c1021ColHeadLine3?">#REF!</definedName>
    <definedName name="XDO_?c1022?" localSheetId="1">#REF!</definedName>
    <definedName name="XDO_?c1022?">#REF!</definedName>
    <definedName name="XDO_?c1022ColHeadLine1?" localSheetId="1">#REF!</definedName>
    <definedName name="XDO_?c1022ColHeadLine1?">#REF!</definedName>
    <definedName name="XDO_?c1022ColHeadLine2?" localSheetId="1">#REF!</definedName>
    <definedName name="XDO_?c1022ColHeadLine2?">#REF!</definedName>
    <definedName name="XDO_?c1022ColHeadLine3?" localSheetId="1">#REF!</definedName>
    <definedName name="XDO_?c1022ColHeadLine3?">#REF!</definedName>
    <definedName name="XDO_?c1023?" localSheetId="1">#REF!</definedName>
    <definedName name="XDO_?c1023?">#REF!</definedName>
    <definedName name="XDO_?c1023ColHeadLine1?" localSheetId="1">#REF!</definedName>
    <definedName name="XDO_?c1023ColHeadLine1?">#REF!</definedName>
    <definedName name="XDO_?c1023ColHeadLine2?" localSheetId="1">#REF!</definedName>
    <definedName name="XDO_?c1023ColHeadLine2?">#REF!</definedName>
    <definedName name="XDO_?c1023ColHeadLine3?" localSheetId="1">#REF!</definedName>
    <definedName name="XDO_?c1023ColHeadLine3?">#REF!</definedName>
    <definedName name="XDO_?c1024?" localSheetId="1">#REF!</definedName>
    <definedName name="XDO_?c1024?">#REF!</definedName>
    <definedName name="XDO_?c1024ColHeadLine1?" localSheetId="1">#REF!</definedName>
    <definedName name="XDO_?c1024ColHeadLine1?">#REF!</definedName>
    <definedName name="XDO_?c1024ColHeadLine2?" localSheetId="1">#REF!</definedName>
    <definedName name="XDO_?c1024ColHeadLine2?">#REF!</definedName>
    <definedName name="XDO_?c1024ColHeadLine3?" localSheetId="1">#REF!</definedName>
    <definedName name="XDO_?c1024ColHeadLine3?">#REF!</definedName>
    <definedName name="XDO_?c1025?" localSheetId="1">#REF!</definedName>
    <definedName name="XDO_?c1025?">#REF!</definedName>
    <definedName name="XDO_?c1025ColHeadLine1?" localSheetId="1">#REF!</definedName>
    <definedName name="XDO_?c1025ColHeadLine1?">#REF!</definedName>
    <definedName name="XDO_?c1025ColHeadLine2?" localSheetId="1">#REF!</definedName>
    <definedName name="XDO_?c1025ColHeadLine2?">#REF!</definedName>
    <definedName name="XDO_?c1025ColHeadLine3?" localSheetId="1">#REF!</definedName>
    <definedName name="XDO_?c1025ColHeadLine3?">#REF!</definedName>
    <definedName name="XDO_?c1026?" localSheetId="1">#REF!</definedName>
    <definedName name="XDO_?c1026?">#REF!</definedName>
    <definedName name="XDO_?c1026ColHeadLine1?" localSheetId="1">#REF!</definedName>
    <definedName name="XDO_?c1026ColHeadLine1?">#REF!</definedName>
    <definedName name="XDO_?c1026ColHeadLine2?" localSheetId="1">#REF!</definedName>
    <definedName name="XDO_?c1026ColHeadLine2?">#REF!</definedName>
    <definedName name="XDO_?c1026ColHeadLine3?" localSheetId="1">#REF!</definedName>
    <definedName name="XDO_?c1026ColHeadLine3?">#REF!</definedName>
    <definedName name="XDO_?c1027?" localSheetId="1">#REF!</definedName>
    <definedName name="XDO_?c1027?">#REF!</definedName>
    <definedName name="XDO_?c1027ColHeadLine1?" localSheetId="1">#REF!</definedName>
    <definedName name="XDO_?c1027ColHeadLine1?">#REF!</definedName>
    <definedName name="XDO_?c1027ColHeadLine2?" localSheetId="1">#REF!</definedName>
    <definedName name="XDO_?c1027ColHeadLine2?">#REF!</definedName>
    <definedName name="XDO_?c1027ColHeadLine3?" localSheetId="1">#REF!</definedName>
    <definedName name="XDO_?c1027ColHeadLine3?">#REF!</definedName>
    <definedName name="XDO_?c1028?" localSheetId="1">#REF!</definedName>
    <definedName name="XDO_?c1028?">#REF!</definedName>
    <definedName name="XDO_?c1028ColHeadLine1?" localSheetId="1">#REF!</definedName>
    <definedName name="XDO_?c1028ColHeadLine1?">#REF!</definedName>
    <definedName name="XDO_?c1028ColHeadLine2?" localSheetId="1">#REF!</definedName>
    <definedName name="XDO_?c1028ColHeadLine2?">#REF!</definedName>
    <definedName name="XDO_?c1028ColHeadLine3?" localSheetId="1">#REF!</definedName>
    <definedName name="XDO_?c1028ColHeadLine3?">#REF!</definedName>
    <definedName name="XDO_?c1029?" localSheetId="1">#REF!</definedName>
    <definedName name="XDO_?c1029?">#REF!</definedName>
    <definedName name="XDO_?c1029ColHeadLine1?" localSheetId="1">#REF!</definedName>
    <definedName name="XDO_?c1029ColHeadLine1?">#REF!</definedName>
    <definedName name="XDO_?c1029ColHeadLine2?" localSheetId="1">#REF!</definedName>
    <definedName name="XDO_?c1029ColHeadLine2?">#REF!</definedName>
    <definedName name="XDO_?c1029ColHeadLine3?" localSheetId="1">#REF!</definedName>
    <definedName name="XDO_?c1029ColHeadLine3?">#REF!</definedName>
    <definedName name="XDO_?c1030?" localSheetId="1">#REF!</definedName>
    <definedName name="XDO_?c1030?">#REF!</definedName>
    <definedName name="XDO_?c1030ColHeadLine1?" localSheetId="1">#REF!</definedName>
    <definedName name="XDO_?c1030ColHeadLine1?">#REF!</definedName>
    <definedName name="XDO_?c1030ColHeadLine2?" localSheetId="1">#REF!</definedName>
    <definedName name="XDO_?c1030ColHeadLine2?">#REF!</definedName>
    <definedName name="XDO_?c1030ColHeadLine3?" localSheetId="1">#REF!</definedName>
    <definedName name="XDO_?c1030ColHeadLine3?">#REF!</definedName>
    <definedName name="XDO_?currency?" localSheetId="1">#REF!</definedName>
    <definedName name="XDO_?currency?">#REF!</definedName>
    <definedName name="XDO_?date?" localSheetId="1">#REF!</definedName>
    <definedName name="XDO_?date?">#REF!</definedName>
    <definedName name="XDO_?LedgerName?" localSheetId="1">#REF!</definedName>
    <definedName name="XDO_?LedgerName?">#REF!</definedName>
    <definedName name="XDO_?page?" localSheetId="1">#REF!</definedName>
    <definedName name="XDO_?page?">#REF!</definedName>
    <definedName name="XDO_?period?" localSheetId="1">#REF!</definedName>
    <definedName name="XDO_?period?">#REF!</definedName>
    <definedName name="XDO_?ReportContext?" localSheetId="1">#REF!</definedName>
    <definedName name="XDO_?ReportContext?">#REF!</definedName>
    <definedName name="XDO_?ReportName?" localSheetId="1">#REF!</definedName>
    <definedName name="XDO_?ReportName?">#REF!</definedName>
    <definedName name="XDO_GROUP_?RptLine?" localSheetId="1">#REF!</definedName>
    <definedName name="XDO_GROUP_?RptLine?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2" i="1" l="1"/>
  <c r="E91" i="1"/>
  <c r="E87" i="1"/>
  <c r="E63" i="1"/>
  <c r="E53" i="1"/>
  <c r="E52" i="1"/>
  <c r="E49" i="1"/>
  <c r="E44" i="1"/>
  <c r="E35" i="1"/>
  <c r="E18" i="1"/>
  <c r="E14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2" i="1"/>
  <c r="E61" i="1"/>
  <c r="E60" i="1"/>
  <c r="E59" i="1"/>
  <c r="E58" i="1"/>
  <c r="E57" i="1"/>
  <c r="E56" i="1"/>
  <c r="E55" i="1"/>
  <c r="E54" i="1"/>
  <c r="E51" i="1"/>
  <c r="E50" i="1"/>
  <c r="E48" i="1"/>
  <c r="E47" i="1"/>
  <c r="E46" i="1"/>
  <c r="E45" i="1"/>
  <c r="E43" i="1"/>
  <c r="E42" i="1"/>
  <c r="E41" i="1"/>
  <c r="E40" i="1"/>
  <c r="E39" i="1"/>
  <c r="E38" i="1"/>
  <c r="E37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9" i="1"/>
  <c r="E10" i="1"/>
  <c r="E11" i="1"/>
  <c r="E12" i="1"/>
  <c r="E13" i="1"/>
  <c r="E8" i="1"/>
  <c r="G63" i="1" l="1"/>
  <c r="G49" i="1"/>
  <c r="G44" i="1"/>
  <c r="G35" i="1"/>
  <c r="G18" i="1"/>
  <c r="G14" i="1"/>
  <c r="G90" i="1"/>
  <c r="G87" i="1"/>
  <c r="D87" i="1"/>
  <c r="D15" i="2" s="1"/>
  <c r="C87" i="1"/>
  <c r="C15" i="2" s="1"/>
  <c r="B87" i="1"/>
  <c r="B15" i="2" s="1"/>
  <c r="H64" i="1"/>
  <c r="C63" i="1"/>
  <c r="C14" i="2" s="1"/>
  <c r="H61" i="1"/>
  <c r="D60" i="1"/>
  <c r="D63" i="1" s="1"/>
  <c r="D14" i="2" s="1"/>
  <c r="B60" i="1"/>
  <c r="B59" i="1"/>
  <c r="H58" i="1"/>
  <c r="B57" i="1"/>
  <c r="H56" i="1"/>
  <c r="B55" i="1"/>
  <c r="B54" i="1"/>
  <c r="G52" i="1"/>
  <c r="D52" i="1"/>
  <c r="D13" i="2" s="1"/>
  <c r="C52" i="1"/>
  <c r="C13" i="2" s="1"/>
  <c r="B52" i="1"/>
  <c r="B13" i="2" s="1"/>
  <c r="H51" i="1"/>
  <c r="D49" i="1"/>
  <c r="D12" i="2" s="1"/>
  <c r="C49" i="1"/>
  <c r="C12" i="2" s="1"/>
  <c r="B49" i="1"/>
  <c r="B12" i="2" s="1"/>
  <c r="H47" i="1"/>
  <c r="D44" i="1"/>
  <c r="D11" i="2" s="1"/>
  <c r="C44" i="1"/>
  <c r="C11" i="2" s="1"/>
  <c r="B44" i="1"/>
  <c r="B11" i="2" s="1"/>
  <c r="H40" i="1"/>
  <c r="H39" i="1"/>
  <c r="H38" i="1"/>
  <c r="H37" i="1"/>
  <c r="D35" i="1"/>
  <c r="D10" i="2" s="1"/>
  <c r="C35" i="1"/>
  <c r="C10" i="2" s="1"/>
  <c r="B35" i="1"/>
  <c r="B10" i="2" s="1"/>
  <c r="H34" i="1"/>
  <c r="H33" i="1"/>
  <c r="H32" i="1"/>
  <c r="H31" i="1"/>
  <c r="H28" i="1"/>
  <c r="H27" i="1"/>
  <c r="H26" i="1"/>
  <c r="H25" i="1"/>
  <c r="H24" i="1"/>
  <c r="H23" i="1"/>
  <c r="H22" i="1"/>
  <c r="H21" i="1"/>
  <c r="H20" i="1"/>
  <c r="H19" i="1"/>
  <c r="D18" i="1"/>
  <c r="D9" i="2" s="1"/>
  <c r="C18" i="1"/>
  <c r="C9" i="2" s="1"/>
  <c r="B18" i="1"/>
  <c r="B9" i="2" s="1"/>
  <c r="H16" i="1"/>
  <c r="D14" i="1"/>
  <c r="D8" i="2" s="1"/>
  <c r="C14" i="1"/>
  <c r="C8" i="2" s="1"/>
  <c r="B14" i="1"/>
  <c r="B8" i="2" s="1"/>
  <c r="H13" i="1"/>
  <c r="H12" i="1"/>
  <c r="H11" i="1"/>
  <c r="H10" i="1"/>
  <c r="H9" i="1"/>
  <c r="H8" i="1"/>
  <c r="D16" i="2" l="1"/>
  <c r="E9" i="2"/>
  <c r="E11" i="2"/>
  <c r="E13" i="2"/>
  <c r="E8" i="2"/>
  <c r="C16" i="2"/>
  <c r="E10" i="2"/>
  <c r="E12" i="2"/>
  <c r="E15" i="2"/>
  <c r="H18" i="1"/>
  <c r="H55" i="1"/>
  <c r="D91" i="1"/>
  <c r="B53" i="1"/>
  <c r="H44" i="1"/>
  <c r="H49" i="1"/>
  <c r="H52" i="1"/>
  <c r="H59" i="1"/>
  <c r="H65" i="1"/>
  <c r="G91" i="1"/>
  <c r="H35" i="1"/>
  <c r="C91" i="1"/>
  <c r="C53" i="1"/>
  <c r="D53" i="1"/>
  <c r="H50" i="1"/>
  <c r="B63" i="1"/>
  <c r="B14" i="2" s="1"/>
  <c r="E14" i="2" s="1"/>
  <c r="H57" i="1"/>
  <c r="H60" i="1"/>
  <c r="G53" i="1"/>
  <c r="H87" i="1"/>
  <c r="H45" i="1"/>
  <c r="H15" i="1"/>
  <c r="H30" i="1"/>
  <c r="B16" i="2" l="1"/>
  <c r="E16" i="2" s="1"/>
  <c r="D92" i="1"/>
  <c r="G92" i="1"/>
  <c r="B91" i="1"/>
  <c r="B92" i="1" s="1"/>
  <c r="C92" i="1"/>
  <c r="H54" i="1"/>
  <c r="H14" i="1"/>
  <c r="H53" i="1" l="1"/>
  <c r="H91" i="1"/>
  <c r="H63" i="1"/>
  <c r="H92" i="1" l="1"/>
</calcChain>
</file>

<file path=xl/sharedStrings.xml><?xml version="1.0" encoding="utf-8"?>
<sst xmlns="http://schemas.openxmlformats.org/spreadsheetml/2006/main" count="123" uniqueCount="106">
  <si>
    <t>MUNICIPIO DE CHIHUAHUA</t>
  </si>
  <si>
    <t>TESORERIA</t>
  </si>
  <si>
    <t>ANALISIS DE EVOLUCION DEL INGRESO 2016</t>
  </si>
  <si>
    <t>AL 31  DE DICIEMBRE DE  2016</t>
  </si>
  <si>
    <t>OCTUBRE</t>
  </si>
  <si>
    <t>NOVIEMBRE</t>
  </si>
  <si>
    <t>DICIEMBRE</t>
  </si>
  <si>
    <t>LEY DE INGRESOS 2016</t>
  </si>
  <si>
    <t>Predial</t>
  </si>
  <si>
    <t>Traslación de Dominio de Bienes Inmuebles</t>
  </si>
  <si>
    <t>Espectáculos Públicos</t>
  </si>
  <si>
    <t>Multas</t>
  </si>
  <si>
    <t>Recargos</t>
  </si>
  <si>
    <t>Actos de Ejecución</t>
  </si>
  <si>
    <t>TOTAL IMPUESTOS Y CONTRIBUCIONES</t>
  </si>
  <si>
    <t>Universitario</t>
  </si>
  <si>
    <t>Contribuciones Especiales</t>
  </si>
  <si>
    <t>Infraestructura y Equipamiento</t>
  </si>
  <si>
    <t>CONTRIBUCIONES DE MEJORAS</t>
  </si>
  <si>
    <t>Mercados y Centrales de Abastos</t>
  </si>
  <si>
    <t>Arrendamiento de Bienes</t>
  </si>
  <si>
    <t>Cementerios</t>
  </si>
  <si>
    <t>Permisos Ganaderos</t>
  </si>
  <si>
    <t>Permisos de Obras Públicas</t>
  </si>
  <si>
    <t>Legalizacion de Firmas y Certificados</t>
  </si>
  <si>
    <t>Permisos de Gobernación</t>
  </si>
  <si>
    <t>Aseo Urbano</t>
  </si>
  <si>
    <t>Alumbrado Público</t>
  </si>
  <si>
    <t>Fijación de Anuncios y Propaganda Comercial</t>
  </si>
  <si>
    <t>Servicios a Eventos Masivos</t>
  </si>
  <si>
    <t>Servicios Ley de Transparencia</t>
  </si>
  <si>
    <t>Servicios de Mantenimiento Urbano</t>
  </si>
  <si>
    <t>Servicios de Protección Civil</t>
  </si>
  <si>
    <t>Derechos de Operación de Máquinas de Video</t>
  </si>
  <si>
    <t>Servicios de Vigilancia Especial</t>
  </si>
  <si>
    <t>TOTAL DERECHOS</t>
  </si>
  <si>
    <t xml:space="preserve"> </t>
  </si>
  <si>
    <t>Vigilancia Especial</t>
  </si>
  <si>
    <t>Rendimientos Financieros</t>
  </si>
  <si>
    <t>Rendimientos Financieros FORTAMUN</t>
  </si>
  <si>
    <t>Rendimientos Financieros FISM</t>
  </si>
  <si>
    <t>Rendimientos Financieros Subsemun FORTASEG</t>
  </si>
  <si>
    <t>Rendimientos Financieros FORTALECE</t>
  </si>
  <si>
    <t>Rendimientos Financieros FONDO MINERO 2016</t>
  </si>
  <si>
    <t>Rendimientos Financieros FONDO METROPOLITANO 2015</t>
  </si>
  <si>
    <t>TOTAL PRODUCTOS DE TIPO CORRIENTE</t>
  </si>
  <si>
    <t>Multas Federales no Fiscales</t>
  </si>
  <si>
    <t>Indemnizaciones</t>
  </si>
  <si>
    <t>Aprovechamientos provenientes de Obras Públicas</t>
  </si>
  <si>
    <t>Otros Aprovechamientos</t>
  </si>
  <si>
    <t>TOTAL APROVECHAMIENTOS</t>
  </si>
  <si>
    <t>Enajenación de Bienes Muebles</t>
  </si>
  <si>
    <t>Enajenación de Bienes Inmuebles</t>
  </si>
  <si>
    <t>VENTA DE BIENES Y SERVICIOS</t>
  </si>
  <si>
    <t>TOTAL DE INGRESOS PROPIOS</t>
  </si>
  <si>
    <t>Fondo General</t>
  </si>
  <si>
    <t>Fondo de Fiscalización</t>
  </si>
  <si>
    <t>Impuesto Sobre Tenencia o Uso de Vehículos</t>
  </si>
  <si>
    <t>Fondo de Fomento Municipal</t>
  </si>
  <si>
    <t>Impuestos Estatales</t>
  </si>
  <si>
    <t>Impuesto Especial S/Producción y Servicios</t>
  </si>
  <si>
    <t xml:space="preserve">IEPS de Gasolina y Diesel </t>
  </si>
  <si>
    <t>Impuestos Sobre Automóviles Nuevos</t>
  </si>
  <si>
    <t xml:space="preserve">Reintegro de Intereses </t>
  </si>
  <si>
    <t>TOTAL PARTICIPACIONES</t>
  </si>
  <si>
    <t>Fondo de Aport. Para el Fortalecimiento de los Municipios</t>
  </si>
  <si>
    <t>Fondo de Aportaciones para la Infraestructura Social Municipal</t>
  </si>
  <si>
    <t>Subsidio de Seguridad Municipal</t>
  </si>
  <si>
    <t>Secretaría de Economía</t>
  </si>
  <si>
    <t>ISR Participable</t>
  </si>
  <si>
    <t>Gobierno del Estado (FISM)</t>
  </si>
  <si>
    <t>Gobierno del Estado (FAFM)</t>
  </si>
  <si>
    <t>Gobierno del Estado (PIEM)</t>
  </si>
  <si>
    <t>Federal Por Convenios</t>
  </si>
  <si>
    <t>Gobierno del Estado   (  CE00  )</t>
  </si>
  <si>
    <t>FORTASEG</t>
  </si>
  <si>
    <t>FORTALECE 2016</t>
  </si>
  <si>
    <t>Programa de Ampliación y/o Mejoramiento de la Vivienda Federal</t>
  </si>
  <si>
    <t>Programa de Ampliación y/o Mejoramiento de la Vivienda</t>
  </si>
  <si>
    <t>PROG  INF ESP PUBLICOS 2016 MUNICIPAL</t>
  </si>
  <si>
    <t>PROG  INF ESP PUBLICOS 2016 FEDERAL</t>
  </si>
  <si>
    <t>HABITAT 2016 FEDEARL</t>
  </si>
  <si>
    <t>HABITAT 2016 MUNICIPAL</t>
  </si>
  <si>
    <t>FONDO MINERO 15 (EJER 16)</t>
  </si>
  <si>
    <t>PROGRAMAS REGIONALES 2016</t>
  </si>
  <si>
    <t>FONDO METROPOLITANO 2015 (0443680160)</t>
  </si>
  <si>
    <t xml:space="preserve">Reintegros  </t>
  </si>
  <si>
    <t>Reintegros   (  FISM  2012  )</t>
  </si>
  <si>
    <t>TOTAL APORTACIONES</t>
  </si>
  <si>
    <t>Extraordinario</t>
  </si>
  <si>
    <t>Empréstitos</t>
  </si>
  <si>
    <t>TOTAL EXTRAORDINARIOS</t>
  </si>
  <si>
    <t>TOTAL PARTICIPACIONES Y APORTACIONES</t>
  </si>
  <si>
    <t>INGRESOS TOTALES</t>
  </si>
  <si>
    <t>PRESIDENTE MUNICIPAL</t>
  </si>
  <si>
    <t>LIC. MARCO ADÁN QUEZADA MARTÍNEZ</t>
  </si>
  <si>
    <t>DERECHOS</t>
  </si>
  <si>
    <t>TOTAL TRIMESTRAL</t>
  </si>
  <si>
    <t>IMPUESTOS Y CONTRIBUCIONES</t>
  </si>
  <si>
    <t>PRODUCTOS DE TIPO CORRIENTE</t>
  </si>
  <si>
    <t>APROVECHAMIENTOS</t>
  </si>
  <si>
    <t>PARTICIPACIONES</t>
  </si>
  <si>
    <t>APORTACIONES</t>
  </si>
  <si>
    <t>ACUMULADO ANUAL</t>
  </si>
  <si>
    <t xml:space="preserve">    AVANCE ANUAL</t>
  </si>
  <si>
    <t>CUARTO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</si>
</sst>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6" formatCode="_(* #,##0_);_(* \(#,##0\);_(* &quot;-&quot;_);_(@_)"/>
  </numFmts>
  <fonts count="2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6"/>
      <color theme="1"/>
      <name val="Arial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.5"/>
      <color rgb="FF000000"/>
      <name val="Arial"/>
      <family val="2"/>
    </font>
    <font>
      <sz val="8"/>
      <color rgb="FF000000"/>
      <name val="Arial"/>
      <family val="2"/>
    </font>
    <font>
      <b/>
      <sz val="6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sz val="7"/>
      <name val="Arial"/>
      <family val="2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2" fillId="0" borderId="0"/>
    <xf numFmtId="0" fontId="2" fillId="0" borderId="0"/>
    <xf numFmtId="0" fontId="2" fillId="0" borderId="0"/>
  </cellStyleXfs>
  <cellXfs count="155">
    <xf numFmtId="0" fontId="0" fillId="0" borderId="0" xfId="0"/>
    <xf numFmtId="0" fontId="3" fillId="0" borderId="1" xfId="0" applyFont="1" applyBorder="1"/>
    <xf numFmtId="4" fontId="5" fillId="2" borderId="2" xfId="1" applyNumberFormat="1" applyFont="1" applyFill="1" applyBorder="1"/>
    <xf numFmtId="4" fontId="5" fillId="0" borderId="2" xfId="0" applyNumberFormat="1" applyFont="1" applyFill="1" applyBorder="1"/>
    <xf numFmtId="4" fontId="3" fillId="2" borderId="2" xfId="0" applyNumberFormat="1" applyFont="1" applyFill="1" applyBorder="1"/>
    <xf numFmtId="4" fontId="3" fillId="0" borderId="2" xfId="0" applyNumberFormat="1" applyFont="1" applyBorder="1"/>
    <xf numFmtId="1" fontId="6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4" fontId="3" fillId="0" borderId="0" xfId="0" applyNumberFormat="1" applyFont="1" applyBorder="1"/>
    <xf numFmtId="0" fontId="10" fillId="0" borderId="3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0" borderId="3" xfId="4" applyNumberFormat="1" applyFont="1" applyFill="1" applyBorder="1" applyAlignment="1"/>
    <xf numFmtId="4" fontId="14" fillId="3" borderId="4" xfId="4" applyNumberFormat="1" applyFont="1" applyFill="1" applyBorder="1" applyAlignment="1">
      <alignment horizontal="center" wrapText="1"/>
    </xf>
    <xf numFmtId="4" fontId="13" fillId="3" borderId="5" xfId="1" applyNumberFormat="1" applyFont="1" applyFill="1" applyBorder="1" applyAlignment="1">
      <alignment horizontal="center" wrapText="1"/>
    </xf>
    <xf numFmtId="4" fontId="13" fillId="3" borderId="4" xfId="4" applyNumberFormat="1" applyFont="1" applyFill="1" applyBorder="1" applyAlignment="1">
      <alignment horizontal="center" wrapText="1"/>
    </xf>
    <xf numFmtId="4" fontId="14" fillId="3" borderId="5" xfId="4" applyNumberFormat="1" applyFont="1" applyFill="1" applyBorder="1" applyAlignment="1">
      <alignment horizontal="center" vertical="center" wrapText="1"/>
    </xf>
    <xf numFmtId="49" fontId="14" fillId="3" borderId="5" xfId="4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49" fontId="20" fillId="3" borderId="12" xfId="4" applyNumberFormat="1" applyFont="1" applyFill="1" applyBorder="1" applyAlignment="1">
      <alignment vertical="center"/>
    </xf>
    <xf numFmtId="4" fontId="13" fillId="6" borderId="13" xfId="1" applyNumberFormat="1" applyFont="1" applyFill="1" applyBorder="1"/>
    <xf numFmtId="4" fontId="13" fillId="7" borderId="13" xfId="1" applyNumberFormat="1" applyFont="1" applyFill="1" applyBorder="1"/>
    <xf numFmtId="4" fontId="13" fillId="3" borderId="13" xfId="1" applyNumberFormat="1" applyFont="1" applyFill="1" applyBorder="1" applyAlignment="1">
      <alignment vertical="center"/>
    </xf>
    <xf numFmtId="0" fontId="3" fillId="2" borderId="0" xfId="0" applyFont="1" applyFill="1" applyBorder="1"/>
    <xf numFmtId="4" fontId="5" fillId="2" borderId="0" xfId="0" applyNumberFormat="1" applyFont="1" applyFill="1" applyBorder="1"/>
    <xf numFmtId="4" fontId="3" fillId="2" borderId="0" xfId="0" applyNumberFormat="1" applyFont="1" applyFill="1" applyBorder="1"/>
    <xf numFmtId="49" fontId="20" fillId="3" borderId="13" xfId="4" applyNumberFormat="1" applyFont="1" applyFill="1" applyBorder="1" applyAlignment="1">
      <alignment vertical="center"/>
    </xf>
    <xf numFmtId="49" fontId="20" fillId="3" borderId="14" xfId="4" applyNumberFormat="1" applyFont="1" applyFill="1" applyBorder="1" applyAlignment="1">
      <alignment vertical="center"/>
    </xf>
    <xf numFmtId="4" fontId="13" fillId="3" borderId="7" xfId="1" applyNumberFormat="1" applyFont="1" applyFill="1" applyBorder="1" applyAlignment="1">
      <alignment vertical="center"/>
    </xf>
    <xf numFmtId="49" fontId="20" fillId="3" borderId="15" xfId="4" applyNumberFormat="1" applyFont="1" applyFill="1" applyBorder="1" applyAlignment="1">
      <alignment vertical="center"/>
    </xf>
    <xf numFmtId="4" fontId="18" fillId="0" borderId="9" xfId="13" applyNumberFormat="1" applyFont="1" applyBorder="1" applyAlignment="1">
      <alignment vertical="center"/>
    </xf>
    <xf numFmtId="4" fontId="16" fillId="4" borderId="13" xfId="9" applyNumberFormat="1" applyFont="1" applyFill="1" applyBorder="1" applyAlignment="1">
      <alignment vertical="center"/>
    </xf>
    <xf numFmtId="4" fontId="15" fillId="0" borderId="13" xfId="12" applyNumberFormat="1" applyFont="1" applyFill="1" applyBorder="1" applyAlignment="1">
      <alignment vertical="center"/>
    </xf>
    <xf numFmtId="4" fontId="18" fillId="4" borderId="11" xfId="9" applyNumberFormat="1" applyFont="1" applyFill="1" applyBorder="1" applyAlignment="1">
      <alignment vertical="center"/>
    </xf>
    <xf numFmtId="4" fontId="19" fillId="3" borderId="9" xfId="1" applyNumberFormat="1" applyFont="1" applyFill="1" applyBorder="1" applyAlignment="1">
      <alignment vertical="center"/>
    </xf>
    <xf numFmtId="4" fontId="13" fillId="3" borderId="9" xfId="1" applyNumberFormat="1" applyFont="1" applyFill="1" applyBorder="1" applyAlignment="1">
      <alignment vertical="center"/>
    </xf>
    <xf numFmtId="4" fontId="13" fillId="3" borderId="13" xfId="9" applyNumberFormat="1" applyFont="1" applyFill="1" applyBorder="1" applyAlignment="1">
      <alignment vertical="center"/>
    </xf>
    <xf numFmtId="4" fontId="13" fillId="8" borderId="11" xfId="1" applyNumberFormat="1" applyFont="1" applyFill="1" applyBorder="1" applyAlignment="1">
      <alignment vertical="center"/>
    </xf>
    <xf numFmtId="4" fontId="13" fillId="8" borderId="13" xfId="1" applyNumberFormat="1" applyFont="1" applyFill="1" applyBorder="1" applyAlignment="1">
      <alignment vertical="center"/>
    </xf>
    <xf numFmtId="0" fontId="5" fillId="0" borderId="3" xfId="0" applyFont="1" applyBorder="1"/>
    <xf numFmtId="4" fontId="5" fillId="2" borderId="0" xfId="1" applyNumberFormat="1" applyFont="1" applyFill="1" applyBorder="1"/>
    <xf numFmtId="4" fontId="5" fillId="0" borderId="0" xfId="0" applyNumberFormat="1" applyFont="1" applyFill="1" applyBorder="1"/>
    <xf numFmtId="4" fontId="23" fillId="0" borderId="0" xfId="0" applyNumberFormat="1" applyFont="1" applyBorder="1"/>
    <xf numFmtId="1" fontId="20" fillId="0" borderId="0" xfId="0" applyNumberFormat="1" applyFont="1" applyFill="1" applyBorder="1" applyAlignment="1">
      <alignment horizontal="center" vertical="center"/>
    </xf>
    <xf numFmtId="0" fontId="3" fillId="0" borderId="16" xfId="0" applyFont="1" applyBorder="1"/>
    <xf numFmtId="4" fontId="5" fillId="2" borderId="17" xfId="1" applyNumberFormat="1" applyFont="1" applyFill="1" applyBorder="1"/>
    <xf numFmtId="4" fontId="5" fillId="0" borderId="17" xfId="0" applyNumberFormat="1" applyFont="1" applyFill="1" applyBorder="1"/>
    <xf numFmtId="4" fontId="3" fillId="2" borderId="17" xfId="0" applyNumberFormat="1" applyFont="1" applyFill="1" applyBorder="1"/>
    <xf numFmtId="4" fontId="3" fillId="0" borderId="17" xfId="0" applyNumberFormat="1" applyFont="1" applyBorder="1"/>
    <xf numFmtId="0" fontId="3" fillId="0" borderId="3" xfId="0" applyFont="1" applyBorder="1"/>
    <xf numFmtId="0" fontId="24" fillId="0" borderId="3" xfId="17" applyFont="1" applyBorder="1" applyAlignment="1">
      <alignment horizontal="center"/>
    </xf>
    <xf numFmtId="0" fontId="25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9" fontId="18" fillId="0" borderId="9" xfId="3" applyFont="1" applyBorder="1" applyAlignment="1">
      <alignment horizontal="center" vertical="center"/>
    </xf>
    <xf numFmtId="9" fontId="18" fillId="0" borderId="9" xfId="3" applyFont="1" applyFill="1" applyBorder="1" applyAlignment="1">
      <alignment horizontal="center" vertical="center"/>
    </xf>
    <xf numFmtId="9" fontId="13" fillId="3" borderId="13" xfId="3" applyFont="1" applyFill="1" applyBorder="1" applyAlignment="1">
      <alignment horizontal="center" vertical="center"/>
    </xf>
    <xf numFmtId="9" fontId="20" fillId="3" borderId="13" xfId="3" applyFont="1" applyFill="1" applyBorder="1" applyAlignment="1">
      <alignment horizontal="center" vertical="center"/>
    </xf>
    <xf numFmtId="10" fontId="20" fillId="3" borderId="13" xfId="3" applyNumberFormat="1" applyFont="1" applyFill="1" applyBorder="1" applyAlignment="1">
      <alignment horizontal="center" vertical="center"/>
    </xf>
    <xf numFmtId="9" fontId="18" fillId="0" borderId="7" xfId="3" applyFont="1" applyBorder="1" applyAlignment="1">
      <alignment horizontal="center" vertical="center"/>
    </xf>
    <xf numFmtId="0" fontId="15" fillId="0" borderId="9" xfId="12" applyFont="1" applyBorder="1" applyAlignment="1">
      <alignment horizontal="center" vertical="center"/>
    </xf>
    <xf numFmtId="0" fontId="15" fillId="0" borderId="13" xfId="12" applyFont="1" applyFill="1" applyBorder="1" applyAlignment="1">
      <alignment horizontal="center" vertical="center"/>
    </xf>
    <xf numFmtId="3" fontId="15" fillId="3" borderId="13" xfId="12" applyNumberFormat="1" applyFont="1" applyFill="1" applyBorder="1" applyAlignment="1">
      <alignment horizontal="center" vertical="center"/>
    </xf>
    <xf numFmtId="3" fontId="20" fillId="3" borderId="9" xfId="12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5" fillId="2" borderId="2" xfId="1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9" fontId="13" fillId="0" borderId="3" xfId="4" applyNumberFormat="1" applyFont="1" applyFill="1" applyBorder="1" applyAlignment="1">
      <alignment vertical="center"/>
    </xf>
    <xf numFmtId="4" fontId="13" fillId="3" borderId="5" xfId="1" applyNumberFormat="1" applyFont="1" applyFill="1" applyBorder="1" applyAlignment="1">
      <alignment horizontal="center" vertical="center" wrapText="1"/>
    </xf>
    <xf numFmtId="4" fontId="13" fillId="3" borderId="5" xfId="4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49" fontId="18" fillId="0" borderId="6" xfId="4" applyNumberFormat="1" applyFont="1" applyBorder="1" applyAlignment="1">
      <alignment vertical="center"/>
    </xf>
    <xf numFmtId="4" fontId="18" fillId="0" borderId="9" xfId="1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49" fontId="18" fillId="0" borderId="10" xfId="4" applyNumberFormat="1" applyFont="1" applyBorder="1" applyAlignment="1">
      <alignment vertical="center"/>
    </xf>
    <xf numFmtId="49" fontId="18" fillId="0" borderId="3" xfId="4" applyNumberFormat="1" applyFont="1" applyBorder="1" applyAlignment="1">
      <alignment vertical="center"/>
    </xf>
    <xf numFmtId="49" fontId="18" fillId="0" borderId="3" xfId="4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" fontId="13" fillId="6" borderId="13" xfId="1" applyNumberFormat="1" applyFont="1" applyFill="1" applyBorder="1" applyAlignment="1">
      <alignment vertical="center"/>
    </xf>
    <xf numFmtId="4" fontId="13" fillId="7" borderId="13" xfId="1" applyNumberFormat="1" applyFont="1" applyFill="1" applyBorder="1" applyAlignment="1">
      <alignment vertical="center"/>
    </xf>
    <xf numFmtId="49" fontId="18" fillId="0" borderId="10" xfId="4" applyNumberFormat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49" fontId="15" fillId="0" borderId="6" xfId="4" applyNumberFormat="1" applyFont="1" applyBorder="1" applyAlignment="1">
      <alignment vertical="center"/>
    </xf>
    <xf numFmtId="4" fontId="18" fillId="0" borderId="7" xfId="1" applyNumberFormat="1" applyFont="1" applyFill="1" applyBorder="1" applyAlignment="1">
      <alignment vertical="center"/>
    </xf>
    <xf numFmtId="3" fontId="2" fillId="5" borderId="0" xfId="0" applyNumberFormat="1" applyFont="1" applyFill="1" applyBorder="1" applyAlignment="1">
      <alignment vertical="center"/>
    </xf>
    <xf numFmtId="4" fontId="4" fillId="2" borderId="7" xfId="1" applyNumberFormat="1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vertical="center"/>
    </xf>
    <xf numFmtId="4" fontId="4" fillId="2" borderId="7" xfId="0" applyNumberFormat="1" applyFont="1" applyFill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4" fillId="2" borderId="9" xfId="1" applyNumberFormat="1" applyFont="1" applyFill="1" applyBorder="1" applyAlignment="1">
      <alignment vertical="center"/>
    </xf>
    <xf numFmtId="4" fontId="4" fillId="0" borderId="9" xfId="0" applyNumberFormat="1" applyFont="1" applyFill="1" applyBorder="1" applyAlignment="1">
      <alignment vertical="center"/>
    </xf>
    <xf numFmtId="4" fontId="4" fillId="2" borderId="9" xfId="0" applyNumberFormat="1" applyFont="1" applyFill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4" fontId="4" fillId="0" borderId="11" xfId="0" applyNumberFormat="1" applyFont="1" applyFill="1" applyBorder="1" applyAlignment="1">
      <alignment vertical="center"/>
    </xf>
    <xf numFmtId="4" fontId="4" fillId="2" borderId="11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" fontId="4" fillId="0" borderId="7" xfId="1" applyNumberFormat="1" applyFont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0" borderId="11" xfId="1" applyNumberFormat="1" applyFont="1" applyBorder="1" applyAlignment="1">
      <alignment vertical="center"/>
    </xf>
    <xf numFmtId="4" fontId="13" fillId="6" borderId="11" xfId="1" applyNumberFormat="1" applyFont="1" applyFill="1" applyBorder="1" applyAlignment="1">
      <alignment vertical="center"/>
    </xf>
    <xf numFmtId="4" fontId="13" fillId="7" borderId="7" xfId="1" applyNumberFormat="1" applyFont="1" applyFill="1" applyBorder="1" applyAlignment="1">
      <alignment vertical="center"/>
    </xf>
    <xf numFmtId="4" fontId="21" fillId="0" borderId="7" xfId="2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4" fontId="21" fillId="0" borderId="9" xfId="15" applyNumberFormat="1" applyFont="1" applyFill="1" applyBorder="1" applyAlignment="1">
      <alignment vertical="center"/>
    </xf>
    <xf numFmtId="4" fontId="18" fillId="0" borderId="11" xfId="1" applyNumberFormat="1" applyFont="1" applyFill="1" applyBorder="1" applyAlignment="1">
      <alignment vertical="center"/>
    </xf>
    <xf numFmtId="4" fontId="13" fillId="6" borderId="13" xfId="7" applyNumberFormat="1" applyFont="1" applyFill="1" applyBorder="1" applyAlignment="1">
      <alignment vertical="center"/>
    </xf>
    <xf numFmtId="49" fontId="18" fillId="0" borderId="14" xfId="4" applyNumberFormat="1" applyFont="1" applyBorder="1" applyAlignment="1">
      <alignment vertical="center"/>
    </xf>
    <xf numFmtId="4" fontId="18" fillId="0" borderId="7" xfId="0" applyNumberFormat="1" applyFont="1" applyFill="1" applyBorder="1" applyAlignment="1">
      <alignment vertical="center"/>
    </xf>
    <xf numFmtId="4" fontId="18" fillId="0" borderId="9" xfId="0" applyNumberFormat="1" applyFont="1" applyFill="1" applyBorder="1" applyAlignment="1">
      <alignment vertical="center"/>
    </xf>
    <xf numFmtId="49" fontId="15" fillId="0" borderId="3" xfId="4" applyNumberFormat="1" applyFont="1" applyBorder="1" applyAlignment="1">
      <alignment vertical="center"/>
    </xf>
    <xf numFmtId="4" fontId="13" fillId="2" borderId="11" xfId="1" applyNumberFormat="1" applyFont="1" applyFill="1" applyBorder="1" applyAlignment="1">
      <alignment vertical="center"/>
    </xf>
    <xf numFmtId="4" fontId="13" fillId="6" borderId="13" xfId="0" applyNumberFormat="1" applyFont="1" applyFill="1" applyBorder="1" applyAlignment="1">
      <alignment vertical="center"/>
    </xf>
    <xf numFmtId="49" fontId="15" fillId="0" borderId="3" xfId="4" applyNumberFormat="1" applyFont="1" applyFill="1" applyBorder="1" applyAlignment="1">
      <alignment vertical="center"/>
    </xf>
    <xf numFmtId="4" fontId="18" fillId="0" borderId="13" xfId="1" applyNumberFormat="1" applyFont="1" applyFill="1" applyBorder="1" applyAlignment="1">
      <alignment vertical="center"/>
    </xf>
    <xf numFmtId="4" fontId="18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20" fillId="6" borderId="15" xfId="4" applyNumberFormat="1" applyFont="1" applyFill="1" applyBorder="1" applyAlignment="1">
      <alignment vertical="center"/>
    </xf>
    <xf numFmtId="43" fontId="18" fillId="0" borderId="0" xfId="1" applyNumberFormat="1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4" fontId="5" fillId="2" borderId="0" xfId="1" applyNumberFormat="1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4" fontId="5" fillId="2" borderId="17" xfId="1" applyNumberFormat="1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3" fillId="2" borderId="17" xfId="0" applyNumberFormat="1" applyFont="1" applyFill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3" xfId="17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0" borderId="3" xfId="0" applyFont="1" applyBorder="1" applyAlignment="1">
      <alignment vertical="center"/>
    </xf>
  </cellXfs>
  <cellStyles count="18">
    <cellStyle name="Millares" xfId="1" builtinId="3"/>
    <cellStyle name="Millares 10" xfId="11"/>
    <cellStyle name="Millares 15" xfId="9"/>
    <cellStyle name="Millares 2" xfId="10"/>
    <cellStyle name="Moneda" xfId="2" builtinId="4"/>
    <cellStyle name="Moneda 9" xfId="14"/>
    <cellStyle name="Normal" xfId="0" builtinId="0"/>
    <cellStyle name="Normal 10" xfId="17"/>
    <cellStyle name="Normal 16" xfId="7"/>
    <cellStyle name="Normal 2" xfId="4"/>
    <cellStyle name="Normal 20" xfId="13"/>
    <cellStyle name="Normal 21" xfId="6"/>
    <cellStyle name="Normal 22" xfId="12"/>
    <cellStyle name="Normal 23" xfId="8"/>
    <cellStyle name="Normal 24" xfId="16"/>
    <cellStyle name="Normal_FACTORES DE LEY 1997 A OCT (5)" xfId="15"/>
    <cellStyle name="Porcentaje" xfId="3" builtinId="5"/>
    <cellStyle name="Porcentual 2 1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198788</xdr:colOff>
      <xdr:row>0</xdr:row>
      <xdr:rowOff>66263</xdr:rowOff>
    </xdr:from>
    <xdr:to>
      <xdr:col>0</xdr:col>
      <xdr:colOff>2128630</xdr:colOff>
      <xdr:row>6</xdr:row>
      <xdr:rowOff>1336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788" y="66263"/>
          <a:ext cx="1929842" cy="8461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tabSelected="1" zoomScale="115" zoomScaleNormal="115" workbookViewId="0">
      <selection activeCell="D8" sqref="D8"/>
    </sheetView>
  </sheetViews>
  <sheetFormatPr baseColWidth="10" defaultRowHeight="9" x14ac:dyDescent="0.2"/>
  <cols>
    <col min="1" max="1" width="58" style="83" customWidth="1"/>
    <col min="2" max="2" width="11.7109375" style="138" bestFit="1" customWidth="1"/>
    <col min="3" max="3" width="10.7109375" style="139" customWidth="1"/>
    <col min="4" max="5" width="10.28515625" style="150" customWidth="1"/>
    <col min="6" max="6" width="13.140625" style="84" bestFit="1" customWidth="1"/>
    <col min="7" max="7" width="12" style="84" customWidth="1"/>
    <col min="8" max="8" width="8.140625" style="151" customWidth="1"/>
    <col min="9" max="9" width="6" style="6" customWidth="1"/>
    <col min="10" max="16384" width="11.42578125" style="83"/>
  </cols>
  <sheetData>
    <row r="1" spans="1:10" ht="12.75" customHeight="1" x14ac:dyDescent="0.2">
      <c r="A1" s="77"/>
      <c r="B1" s="78"/>
      <c r="C1" s="79"/>
      <c r="D1" s="80"/>
      <c r="E1" s="80"/>
      <c r="F1" s="81"/>
      <c r="G1" s="81"/>
      <c r="H1" s="82"/>
    </row>
    <row r="2" spans="1:10" ht="12" customHeight="1" x14ac:dyDescent="0.2">
      <c r="A2" s="61" t="s">
        <v>0</v>
      </c>
      <c r="B2" s="62"/>
      <c r="C2" s="62"/>
      <c r="D2" s="62"/>
      <c r="E2" s="62"/>
      <c r="F2" s="62"/>
      <c r="G2" s="62"/>
      <c r="H2" s="62"/>
    </row>
    <row r="3" spans="1:10" ht="12" customHeight="1" x14ac:dyDescent="0.2">
      <c r="A3" s="63" t="s">
        <v>1</v>
      </c>
      <c r="B3" s="64"/>
      <c r="C3" s="64"/>
      <c r="D3" s="64"/>
      <c r="E3" s="64"/>
      <c r="F3" s="64"/>
      <c r="G3" s="64"/>
      <c r="H3" s="64"/>
    </row>
    <row r="4" spans="1:10" ht="12" customHeight="1" x14ac:dyDescent="0.2">
      <c r="A4" s="65" t="s">
        <v>2</v>
      </c>
      <c r="B4" s="66"/>
      <c r="C4" s="66"/>
      <c r="D4" s="66"/>
      <c r="E4" s="66"/>
      <c r="F4" s="66"/>
      <c r="G4" s="66"/>
      <c r="H4" s="66"/>
    </row>
    <row r="5" spans="1:10" ht="12" customHeight="1" x14ac:dyDescent="0.2">
      <c r="A5" s="65" t="s">
        <v>105</v>
      </c>
      <c r="B5" s="66"/>
      <c r="C5" s="66"/>
      <c r="D5" s="66"/>
      <c r="E5" s="66"/>
      <c r="F5" s="66"/>
      <c r="G5" s="66"/>
      <c r="H5" s="66"/>
      <c r="J5" s="84"/>
    </row>
    <row r="6" spans="1:10" ht="12" customHeight="1" thickBot="1" x14ac:dyDescent="0.25">
      <c r="A6" s="9"/>
      <c r="B6" s="12"/>
      <c r="C6" s="10"/>
      <c r="D6" s="13"/>
      <c r="E6" s="13"/>
      <c r="F6" s="11"/>
      <c r="G6" s="11"/>
      <c r="H6" s="12"/>
    </row>
    <row r="7" spans="1:10" s="88" customFormat="1" ht="27" customHeight="1" thickBot="1" x14ac:dyDescent="0.25">
      <c r="A7" s="85"/>
      <c r="B7" s="86" t="s">
        <v>4</v>
      </c>
      <c r="C7" s="87" t="s">
        <v>5</v>
      </c>
      <c r="D7" s="18" t="s">
        <v>6</v>
      </c>
      <c r="E7" s="18" t="s">
        <v>97</v>
      </c>
      <c r="F7" s="18" t="s">
        <v>103</v>
      </c>
      <c r="G7" s="18" t="s">
        <v>7</v>
      </c>
      <c r="H7" s="19" t="s">
        <v>104</v>
      </c>
    </row>
    <row r="8" spans="1:10" ht="11.1" customHeight="1" x14ac:dyDescent="0.2">
      <c r="A8" s="89" t="s">
        <v>8</v>
      </c>
      <c r="B8" s="90">
        <v>8538642.2100000009</v>
      </c>
      <c r="C8" s="90">
        <v>12820192.860000001</v>
      </c>
      <c r="D8" s="90">
        <v>50228357.259999998</v>
      </c>
      <c r="E8" s="90">
        <f>SUM(B8:D8)</f>
        <v>71587192.329999998</v>
      </c>
      <c r="F8" s="90">
        <v>661897234.62</v>
      </c>
      <c r="G8" s="90">
        <v>513044182.46100003</v>
      </c>
      <c r="H8" s="67">
        <f>+F8/G8</f>
        <v>1.290136906815653</v>
      </c>
      <c r="J8" s="91"/>
    </row>
    <row r="9" spans="1:10" ht="11.1" customHeight="1" x14ac:dyDescent="0.2">
      <c r="A9" s="92" t="s">
        <v>9</v>
      </c>
      <c r="B9" s="90">
        <v>17235384.029999997</v>
      </c>
      <c r="C9" s="90">
        <v>18229367.969999999</v>
      </c>
      <c r="D9" s="90">
        <v>18164897.620000001</v>
      </c>
      <c r="E9" s="90">
        <f t="shared" ref="E9:E34" si="0">SUM(B9:D9)</f>
        <v>53629649.620000005</v>
      </c>
      <c r="F9" s="90">
        <v>241474136.88</v>
      </c>
      <c r="G9" s="90">
        <v>183288555.85999998</v>
      </c>
      <c r="H9" s="67">
        <f>+F9/G9</f>
        <v>1.317453431541266</v>
      </c>
      <c r="J9" s="91"/>
    </row>
    <row r="10" spans="1:10" ht="11.1" customHeight="1" x14ac:dyDescent="0.2">
      <c r="A10" s="92" t="s">
        <v>10</v>
      </c>
      <c r="B10" s="90">
        <v>455426</v>
      </c>
      <c r="C10" s="90">
        <v>389980</v>
      </c>
      <c r="D10" s="90">
        <v>346412</v>
      </c>
      <c r="E10" s="90">
        <f t="shared" si="0"/>
        <v>1191818</v>
      </c>
      <c r="F10" s="90">
        <v>4807563.08</v>
      </c>
      <c r="G10" s="90">
        <v>3416027.6699999995</v>
      </c>
      <c r="H10" s="68">
        <f>+F10/G10</f>
        <v>1.4073548414787873</v>
      </c>
      <c r="J10" s="91"/>
    </row>
    <row r="11" spans="1:10" ht="11.1" customHeight="1" x14ac:dyDescent="0.2">
      <c r="A11" s="93" t="s">
        <v>11</v>
      </c>
      <c r="B11" s="90">
        <v>723038.94</v>
      </c>
      <c r="C11" s="90">
        <v>581075.92999999993</v>
      </c>
      <c r="D11" s="90">
        <v>1103579.04</v>
      </c>
      <c r="E11" s="90">
        <f t="shared" si="0"/>
        <v>2407693.91</v>
      </c>
      <c r="F11" s="90">
        <v>10196058.079999998</v>
      </c>
      <c r="G11" s="90">
        <v>7323552.0899999999</v>
      </c>
      <c r="H11" s="68">
        <f>+F11/G11</f>
        <v>1.3922285189890686</v>
      </c>
      <c r="J11" s="91"/>
    </row>
    <row r="12" spans="1:10" ht="11.1" customHeight="1" x14ac:dyDescent="0.2">
      <c r="A12" s="93" t="s">
        <v>12</v>
      </c>
      <c r="B12" s="90">
        <v>1360691.82</v>
      </c>
      <c r="C12" s="90">
        <v>770467.66</v>
      </c>
      <c r="D12" s="90">
        <v>2619749.35</v>
      </c>
      <c r="E12" s="90">
        <f t="shared" si="0"/>
        <v>4750908.83</v>
      </c>
      <c r="F12" s="90">
        <v>22195825.34</v>
      </c>
      <c r="G12" s="90">
        <v>19891294.789999999</v>
      </c>
      <c r="H12" s="68">
        <f>+F12/G12</f>
        <v>1.1158562363249758</v>
      </c>
      <c r="J12" s="91"/>
    </row>
    <row r="13" spans="1:10" ht="11.1" customHeight="1" x14ac:dyDescent="0.2">
      <c r="A13" s="94" t="s">
        <v>13</v>
      </c>
      <c r="B13" s="90">
        <v>119657.19</v>
      </c>
      <c r="C13" s="90">
        <v>347055.15</v>
      </c>
      <c r="D13" s="90">
        <v>1258228.27</v>
      </c>
      <c r="E13" s="90">
        <f t="shared" si="0"/>
        <v>1724940.61</v>
      </c>
      <c r="F13" s="90">
        <v>5737693.290000001</v>
      </c>
      <c r="G13" s="90">
        <v>5265387.9299999988</v>
      </c>
      <c r="H13" s="68">
        <f>+F13/G13</f>
        <v>1.0897000119039666</v>
      </c>
      <c r="J13" s="95"/>
    </row>
    <row r="14" spans="1:10" ht="12" customHeight="1" x14ac:dyDescent="0.2">
      <c r="A14" s="21" t="s">
        <v>14</v>
      </c>
      <c r="B14" s="96">
        <f t="shared" ref="B14:E14" si="1">SUM(B8:B13)</f>
        <v>28432840.190000001</v>
      </c>
      <c r="C14" s="96">
        <f t="shared" si="1"/>
        <v>33138139.569999997</v>
      </c>
      <c r="D14" s="96">
        <f t="shared" si="1"/>
        <v>73721223.539999992</v>
      </c>
      <c r="E14" s="96">
        <f t="shared" si="1"/>
        <v>135292203.30000001</v>
      </c>
      <c r="F14" s="97">
        <v>946308511.29000008</v>
      </c>
      <c r="G14" s="24">
        <f>SUM(G8:G13)</f>
        <v>732229000.80099988</v>
      </c>
      <c r="H14" s="69">
        <f>F14/G14</f>
        <v>1.2923668828396777</v>
      </c>
      <c r="J14" s="84"/>
    </row>
    <row r="15" spans="1:10" ht="12" customHeight="1" x14ac:dyDescent="0.2">
      <c r="A15" s="98" t="s">
        <v>15</v>
      </c>
      <c r="B15" s="90">
        <v>1008805.29</v>
      </c>
      <c r="C15" s="90">
        <v>1215239.5</v>
      </c>
      <c r="D15" s="90">
        <v>2577646.12</v>
      </c>
      <c r="E15" s="90">
        <f t="shared" si="0"/>
        <v>4801690.91</v>
      </c>
      <c r="F15" s="90">
        <v>35213105.449999996</v>
      </c>
      <c r="G15" s="90">
        <v>27853309.559999999</v>
      </c>
      <c r="H15" s="67">
        <f>+F15/G15</f>
        <v>1.2642341612635277</v>
      </c>
      <c r="J15" s="84"/>
    </row>
    <row r="16" spans="1:10" ht="12" customHeight="1" x14ac:dyDescent="0.2">
      <c r="A16" s="98" t="s">
        <v>16</v>
      </c>
      <c r="B16" s="90">
        <v>104894.36</v>
      </c>
      <c r="C16" s="90">
        <v>143035.49000000002</v>
      </c>
      <c r="D16" s="90">
        <v>388050.88</v>
      </c>
      <c r="E16" s="90">
        <f t="shared" si="0"/>
        <v>635980.73</v>
      </c>
      <c r="F16" s="90">
        <v>9001949.4800000004</v>
      </c>
      <c r="G16" s="90">
        <v>6974078.8599999994</v>
      </c>
      <c r="H16" s="67">
        <f>+F16/G16</f>
        <v>1.2907725393859399</v>
      </c>
      <c r="J16" s="84"/>
    </row>
    <row r="17" spans="1:10" ht="12" customHeight="1" x14ac:dyDescent="0.2">
      <c r="A17" s="98" t="s">
        <v>17</v>
      </c>
      <c r="B17" s="90">
        <v>3950</v>
      </c>
      <c r="C17" s="90">
        <v>18350</v>
      </c>
      <c r="D17" s="90">
        <v>49900</v>
      </c>
      <c r="E17" s="90">
        <f t="shared" si="0"/>
        <v>72200</v>
      </c>
      <c r="F17" s="90">
        <v>395700</v>
      </c>
      <c r="G17" s="90">
        <v>0</v>
      </c>
      <c r="H17" s="67">
        <v>0</v>
      </c>
      <c r="J17" s="84"/>
    </row>
    <row r="18" spans="1:10" ht="12" customHeight="1" x14ac:dyDescent="0.2">
      <c r="A18" s="21" t="s">
        <v>18</v>
      </c>
      <c r="B18" s="96">
        <f>SUM(B15:B17)</f>
        <v>1117649.6500000001</v>
      </c>
      <c r="C18" s="96">
        <f>SUM(C15:C17)</f>
        <v>1376624.99</v>
      </c>
      <c r="D18" s="96">
        <f>SUM(D15:D17)</f>
        <v>3015597</v>
      </c>
      <c r="E18" s="96">
        <f>SUM(E15:E17)</f>
        <v>5509871.6400000006</v>
      </c>
      <c r="F18" s="97">
        <v>44610754.929999992</v>
      </c>
      <c r="G18" s="24">
        <f>SUM(G15:G17)</f>
        <v>34827388.420000002</v>
      </c>
      <c r="H18" s="69">
        <f>+F18/G18</f>
        <v>1.2809101386534567</v>
      </c>
      <c r="J18" s="84"/>
    </row>
    <row r="19" spans="1:10" ht="11.1" customHeight="1" x14ac:dyDescent="0.2">
      <c r="A19" s="98" t="s">
        <v>19</v>
      </c>
      <c r="B19" s="90">
        <v>13715.369999999999</v>
      </c>
      <c r="C19" s="90">
        <v>4251.8100000000004</v>
      </c>
      <c r="D19" s="90">
        <v>11515.46</v>
      </c>
      <c r="E19" s="90">
        <f t="shared" si="0"/>
        <v>29482.639999999999</v>
      </c>
      <c r="F19" s="90">
        <v>378505.54000000004</v>
      </c>
      <c r="G19" s="90">
        <v>283526.49</v>
      </c>
      <c r="H19" s="68">
        <f>+F19/G19</f>
        <v>1.3349918027059837</v>
      </c>
      <c r="J19" s="91"/>
    </row>
    <row r="20" spans="1:10" ht="11.1" customHeight="1" x14ac:dyDescent="0.2">
      <c r="A20" s="98" t="s">
        <v>20</v>
      </c>
      <c r="B20" s="90">
        <v>155493.04</v>
      </c>
      <c r="C20" s="90">
        <v>71894.17</v>
      </c>
      <c r="D20" s="90">
        <v>102612.96</v>
      </c>
      <c r="E20" s="90">
        <f t="shared" si="0"/>
        <v>330000.17000000004</v>
      </c>
      <c r="F20" s="90">
        <v>452506.84</v>
      </c>
      <c r="G20" s="90">
        <v>469617.68000000005</v>
      </c>
      <c r="H20" s="68">
        <f>+F20/G20</f>
        <v>0.96356431895834926</v>
      </c>
      <c r="J20" s="91"/>
    </row>
    <row r="21" spans="1:10" ht="11.1" customHeight="1" x14ac:dyDescent="0.2">
      <c r="A21" s="92" t="s">
        <v>21</v>
      </c>
      <c r="B21" s="90">
        <v>120077.81999999999</v>
      </c>
      <c r="C21" s="90">
        <v>142354.97</v>
      </c>
      <c r="D21" s="90">
        <v>153383.4</v>
      </c>
      <c r="E21" s="90">
        <f t="shared" si="0"/>
        <v>415816.18999999994</v>
      </c>
      <c r="F21" s="90">
        <v>1830371.63</v>
      </c>
      <c r="G21" s="90">
        <v>1725144.13</v>
      </c>
      <c r="H21" s="68">
        <f>+F21/G21</f>
        <v>1.0609963528090838</v>
      </c>
      <c r="J21" s="91"/>
    </row>
    <row r="22" spans="1:10" ht="11.1" customHeight="1" x14ac:dyDescent="0.2">
      <c r="A22" s="92" t="s">
        <v>22</v>
      </c>
      <c r="B22" s="90">
        <v>103293.14000000001</v>
      </c>
      <c r="C22" s="90">
        <v>160127.04000000001</v>
      </c>
      <c r="D22" s="90">
        <v>102892.98</v>
      </c>
      <c r="E22" s="90">
        <f t="shared" si="0"/>
        <v>366313.16000000003</v>
      </c>
      <c r="F22" s="90">
        <v>1413120.5899999999</v>
      </c>
      <c r="G22" s="90">
        <v>638998.57999999996</v>
      </c>
      <c r="H22" s="68">
        <f>+F22/G22</f>
        <v>2.2114612367370206</v>
      </c>
      <c r="J22" s="91"/>
    </row>
    <row r="23" spans="1:10" ht="11.1" customHeight="1" x14ac:dyDescent="0.2">
      <c r="A23" s="98" t="s">
        <v>23</v>
      </c>
      <c r="B23" s="90">
        <v>6321133.9900000002</v>
      </c>
      <c r="C23" s="90">
        <v>5060619.5500000007</v>
      </c>
      <c r="D23" s="90">
        <v>4442421.2</v>
      </c>
      <c r="E23" s="90">
        <f t="shared" si="0"/>
        <v>15824174.740000002</v>
      </c>
      <c r="F23" s="90">
        <v>72351465.359999999</v>
      </c>
      <c r="G23" s="90">
        <v>60841880.939999998</v>
      </c>
      <c r="H23" s="68">
        <f>+F23/G23</f>
        <v>1.1891720676970905</v>
      </c>
      <c r="J23" s="91"/>
    </row>
    <row r="24" spans="1:10" ht="11.1" customHeight="1" x14ac:dyDescent="0.2">
      <c r="A24" s="98" t="s">
        <v>24</v>
      </c>
      <c r="B24" s="90">
        <v>638327.73</v>
      </c>
      <c r="C24" s="90">
        <v>539953.39</v>
      </c>
      <c r="D24" s="90">
        <v>450528.73000000004</v>
      </c>
      <c r="E24" s="90">
        <f t="shared" si="0"/>
        <v>1628809.85</v>
      </c>
      <c r="F24" s="90">
        <v>8912800.4199999999</v>
      </c>
      <c r="G24" s="90">
        <v>7830800.0000000009</v>
      </c>
      <c r="H24" s="68">
        <f>+F24/G24</f>
        <v>1.1381723987332071</v>
      </c>
      <c r="J24" s="91"/>
    </row>
    <row r="25" spans="1:10" ht="11.1" customHeight="1" x14ac:dyDescent="0.2">
      <c r="A25" s="98" t="s">
        <v>25</v>
      </c>
      <c r="B25" s="90">
        <v>1911815.6400000001</v>
      </c>
      <c r="C25" s="90">
        <v>886157.42</v>
      </c>
      <c r="D25" s="90">
        <v>1048364.1199999999</v>
      </c>
      <c r="E25" s="90">
        <f t="shared" si="0"/>
        <v>3846337.1799999997</v>
      </c>
      <c r="F25" s="90">
        <v>17180707.800000001</v>
      </c>
      <c r="G25" s="90">
        <v>9978445.1899999976</v>
      </c>
      <c r="H25" s="68">
        <f>+F25/G25</f>
        <v>1.7217820484916653</v>
      </c>
      <c r="J25" s="91"/>
    </row>
    <row r="26" spans="1:10" ht="11.1" customHeight="1" x14ac:dyDescent="0.2">
      <c r="A26" s="98" t="s">
        <v>26</v>
      </c>
      <c r="B26" s="90">
        <v>1608594.35</v>
      </c>
      <c r="C26" s="90">
        <v>944050.6399999999</v>
      </c>
      <c r="D26" s="90">
        <v>1701917.28</v>
      </c>
      <c r="E26" s="90">
        <f t="shared" si="0"/>
        <v>4254562.2700000005</v>
      </c>
      <c r="F26" s="90">
        <v>19164895.560000002</v>
      </c>
      <c r="G26" s="90">
        <v>19489955.490000002</v>
      </c>
      <c r="H26" s="68">
        <f>+F26/G26</f>
        <v>0.98332166894035322</v>
      </c>
      <c r="J26" s="91"/>
    </row>
    <row r="27" spans="1:10" ht="11.1" customHeight="1" x14ac:dyDescent="0.2">
      <c r="A27" s="98" t="s">
        <v>27</v>
      </c>
      <c r="B27" s="90">
        <v>14324020.609999999</v>
      </c>
      <c r="C27" s="90">
        <v>12089138.460000001</v>
      </c>
      <c r="D27" s="90">
        <v>12078890.34</v>
      </c>
      <c r="E27" s="90">
        <f t="shared" si="0"/>
        <v>38492049.409999996</v>
      </c>
      <c r="F27" s="90">
        <v>152179856.16999999</v>
      </c>
      <c r="G27" s="90">
        <v>123301242.51000001</v>
      </c>
      <c r="H27" s="68">
        <f>+F27/G27</f>
        <v>1.2342118625256988</v>
      </c>
      <c r="J27" s="91"/>
    </row>
    <row r="28" spans="1:10" ht="11.1" customHeight="1" x14ac:dyDescent="0.2">
      <c r="A28" s="98" t="s">
        <v>28</v>
      </c>
      <c r="B28" s="90">
        <v>178290.65</v>
      </c>
      <c r="C28" s="90">
        <v>273885.40999999997</v>
      </c>
      <c r="D28" s="90">
        <v>380786.74</v>
      </c>
      <c r="E28" s="90">
        <f t="shared" si="0"/>
        <v>832962.79999999993</v>
      </c>
      <c r="F28" s="90">
        <v>2675726.0999999996</v>
      </c>
      <c r="G28" s="90">
        <v>3071008.9200000004</v>
      </c>
      <c r="H28" s="68">
        <f>+F28/G28</f>
        <v>0.87128568157985009</v>
      </c>
      <c r="J28" s="91"/>
    </row>
    <row r="29" spans="1:10" ht="11.1" customHeight="1" x14ac:dyDescent="0.2">
      <c r="A29" s="98" t="s">
        <v>29</v>
      </c>
      <c r="B29" s="90">
        <v>0</v>
      </c>
      <c r="C29" s="90">
        <v>0</v>
      </c>
      <c r="D29" s="90">
        <v>0</v>
      </c>
      <c r="E29" s="90">
        <f t="shared" si="0"/>
        <v>0</v>
      </c>
      <c r="F29" s="90">
        <v>584320</v>
      </c>
      <c r="G29" s="90">
        <v>0</v>
      </c>
      <c r="H29" s="68">
        <v>0</v>
      </c>
      <c r="J29" s="91"/>
    </row>
    <row r="30" spans="1:10" ht="11.1" customHeight="1" x14ac:dyDescent="0.2">
      <c r="A30" s="98" t="s">
        <v>30</v>
      </c>
      <c r="B30" s="90">
        <v>0</v>
      </c>
      <c r="C30" s="90">
        <v>0</v>
      </c>
      <c r="D30" s="90">
        <v>0</v>
      </c>
      <c r="E30" s="90">
        <f t="shared" si="0"/>
        <v>0</v>
      </c>
      <c r="F30" s="90">
        <v>241.5</v>
      </c>
      <c r="G30" s="90">
        <v>8524.869999999999</v>
      </c>
      <c r="H30" s="68">
        <f>+F30/G30</f>
        <v>2.8328877742417189E-2</v>
      </c>
      <c r="J30" s="91"/>
    </row>
    <row r="31" spans="1:10" ht="11.1" customHeight="1" x14ac:dyDescent="0.2">
      <c r="A31" s="98" t="s">
        <v>31</v>
      </c>
      <c r="B31" s="90">
        <v>7304</v>
      </c>
      <c r="C31" s="90">
        <v>14608</v>
      </c>
      <c r="D31" s="90">
        <v>0</v>
      </c>
      <c r="E31" s="90">
        <f t="shared" si="0"/>
        <v>21912</v>
      </c>
      <c r="F31" s="90">
        <v>93710.32</v>
      </c>
      <c r="G31" s="90">
        <v>26275.990000000005</v>
      </c>
      <c r="H31" s="68">
        <f>+F31/G31</f>
        <v>3.5663858906933665</v>
      </c>
    </row>
    <row r="32" spans="1:10" ht="11.1" customHeight="1" x14ac:dyDescent="0.2">
      <c r="A32" s="98" t="s">
        <v>32</v>
      </c>
      <c r="B32" s="90">
        <v>116864</v>
      </c>
      <c r="C32" s="90">
        <v>77605</v>
      </c>
      <c r="D32" s="90">
        <v>83630.8</v>
      </c>
      <c r="E32" s="90">
        <f t="shared" si="0"/>
        <v>278099.8</v>
      </c>
      <c r="F32" s="90">
        <v>1382426.57</v>
      </c>
      <c r="G32" s="90">
        <v>776937.93</v>
      </c>
      <c r="H32" s="68">
        <f>+F32/G32</f>
        <v>1.7793269148283184</v>
      </c>
    </row>
    <row r="33" spans="1:11" ht="11.1" customHeight="1" x14ac:dyDescent="0.2">
      <c r="A33" s="98" t="s">
        <v>33</v>
      </c>
      <c r="B33" s="90">
        <v>146810.4</v>
      </c>
      <c r="C33" s="90">
        <v>0</v>
      </c>
      <c r="D33" s="90">
        <v>0</v>
      </c>
      <c r="E33" s="90">
        <f t="shared" si="0"/>
        <v>146810.4</v>
      </c>
      <c r="F33" s="90">
        <v>4394967.7100000009</v>
      </c>
      <c r="G33" s="90">
        <v>3109633.03</v>
      </c>
      <c r="H33" s="68">
        <f>+F33/G33</f>
        <v>1.4133396666422731</v>
      </c>
    </row>
    <row r="34" spans="1:11" ht="11.1" customHeight="1" x14ac:dyDescent="0.2">
      <c r="A34" s="92" t="s">
        <v>34</v>
      </c>
      <c r="B34" s="90">
        <v>379590.76</v>
      </c>
      <c r="C34" s="90">
        <v>251242.63</v>
      </c>
      <c r="D34" s="90">
        <v>280479.23</v>
      </c>
      <c r="E34" s="90">
        <f t="shared" si="0"/>
        <v>911312.62</v>
      </c>
      <c r="F34" s="90">
        <v>3803055.52</v>
      </c>
      <c r="G34" s="90">
        <v>3598014.75</v>
      </c>
      <c r="H34" s="68">
        <f>+F34/G34</f>
        <v>1.0569871955083008</v>
      </c>
    </row>
    <row r="35" spans="1:11" ht="12" customHeight="1" x14ac:dyDescent="0.2">
      <c r="A35" s="21" t="s">
        <v>35</v>
      </c>
      <c r="B35" s="96">
        <f>SUM(B19:B34)</f>
        <v>26025331.499999996</v>
      </c>
      <c r="C35" s="24">
        <f>SUM(C19:C34)</f>
        <v>20515888.490000002</v>
      </c>
      <c r="D35" s="24">
        <f>SUM(D19:D34)</f>
        <v>20837423.239999998</v>
      </c>
      <c r="E35" s="24">
        <f>SUM(E19:E34)</f>
        <v>67378643.229999989</v>
      </c>
      <c r="F35" s="97">
        <v>286798677.62999994</v>
      </c>
      <c r="G35" s="24">
        <f>SUM(G19:G34)</f>
        <v>235150006.5</v>
      </c>
      <c r="H35" s="70">
        <f>F35/G35</f>
        <v>1.2196413765780607</v>
      </c>
      <c r="J35" s="99" t="s">
        <v>36</v>
      </c>
    </row>
    <row r="36" spans="1:11" ht="11.1" hidden="1" customHeight="1" x14ac:dyDescent="0.2">
      <c r="A36" s="100" t="s">
        <v>37</v>
      </c>
      <c r="B36" s="90">
        <v>0</v>
      </c>
      <c r="C36" s="101">
        <v>0</v>
      </c>
      <c r="D36" s="101">
        <v>0</v>
      </c>
      <c r="E36" s="90"/>
      <c r="F36" s="90">
        <v>0</v>
      </c>
      <c r="G36" s="90">
        <v>0</v>
      </c>
      <c r="H36" s="68">
        <v>0</v>
      </c>
    </row>
    <row r="37" spans="1:11" ht="11.1" customHeight="1" x14ac:dyDescent="0.2">
      <c r="A37" s="92" t="s">
        <v>38</v>
      </c>
      <c r="B37" s="90">
        <v>416300.52</v>
      </c>
      <c r="C37" s="90">
        <v>393766.91000000003</v>
      </c>
      <c r="D37" s="90">
        <v>257006.56</v>
      </c>
      <c r="E37" s="90">
        <f t="shared" ref="E37:E43" si="2">SUM(B37:D37)</f>
        <v>1067073.99</v>
      </c>
      <c r="F37" s="90">
        <v>8188021.5300000003</v>
      </c>
      <c r="G37" s="90">
        <v>6415068.4499999993</v>
      </c>
      <c r="H37" s="68">
        <f>+F37/G37</f>
        <v>1.2763732131338366</v>
      </c>
      <c r="J37" s="102"/>
    </row>
    <row r="38" spans="1:11" ht="11.1" customHeight="1" x14ac:dyDescent="0.2">
      <c r="A38" s="92" t="s">
        <v>39</v>
      </c>
      <c r="B38" s="90">
        <v>18810.22</v>
      </c>
      <c r="C38" s="90">
        <v>23640.499999999996</v>
      </c>
      <c r="D38" s="90">
        <v>26904.579999999998</v>
      </c>
      <c r="E38" s="90">
        <f t="shared" si="2"/>
        <v>69355.3</v>
      </c>
      <c r="F38" s="90">
        <v>265190.64</v>
      </c>
      <c r="G38" s="90">
        <v>221803.97999999995</v>
      </c>
      <c r="H38" s="68">
        <f>+F38/G38</f>
        <v>1.1956081220905057</v>
      </c>
      <c r="J38" s="102"/>
    </row>
    <row r="39" spans="1:11" ht="11.1" customHeight="1" x14ac:dyDescent="0.2">
      <c r="A39" s="92" t="s">
        <v>40</v>
      </c>
      <c r="B39" s="90">
        <v>26325.52</v>
      </c>
      <c r="C39" s="90">
        <v>29771.38000000082</v>
      </c>
      <c r="D39" s="90">
        <v>31609.480000000447</v>
      </c>
      <c r="E39" s="90">
        <f t="shared" si="2"/>
        <v>87706.380000001271</v>
      </c>
      <c r="F39" s="90">
        <v>315290.54000000097</v>
      </c>
      <c r="G39" s="90">
        <v>188126.04</v>
      </c>
      <c r="H39" s="68">
        <f>+F39/G39</f>
        <v>1.6759537382491065</v>
      </c>
      <c r="J39" s="102"/>
      <c r="K39" s="83" t="s">
        <v>36</v>
      </c>
    </row>
    <row r="40" spans="1:11" ht="11.1" customHeight="1" x14ac:dyDescent="0.2">
      <c r="A40" s="92" t="s">
        <v>41</v>
      </c>
      <c r="B40" s="90">
        <v>3997.96</v>
      </c>
      <c r="C40" s="90">
        <v>16283.18</v>
      </c>
      <c r="D40" s="90">
        <v>17126</v>
      </c>
      <c r="E40" s="90">
        <f t="shared" si="2"/>
        <v>37407.14</v>
      </c>
      <c r="F40" s="90">
        <v>94909.52</v>
      </c>
      <c r="G40" s="90">
        <v>67480.98000000001</v>
      </c>
      <c r="H40" s="68">
        <f>+F40/G40</f>
        <v>1.4064632730585713</v>
      </c>
      <c r="J40" s="102"/>
    </row>
    <row r="41" spans="1:11" ht="11.1" customHeight="1" x14ac:dyDescent="0.2">
      <c r="A41" s="92" t="s">
        <v>42</v>
      </c>
      <c r="B41" s="90">
        <v>3791.28</v>
      </c>
      <c r="C41" s="90">
        <v>2721.2</v>
      </c>
      <c r="D41" s="90">
        <v>1428.68</v>
      </c>
      <c r="E41" s="90">
        <f t="shared" si="2"/>
        <v>7941.16</v>
      </c>
      <c r="F41" s="90">
        <v>30265.559999999998</v>
      </c>
      <c r="G41" s="90">
        <v>0</v>
      </c>
      <c r="H41" s="68">
        <v>0</v>
      </c>
      <c r="J41" s="102"/>
    </row>
    <row r="42" spans="1:11" ht="11.1" customHeight="1" x14ac:dyDescent="0.2">
      <c r="A42" s="92" t="s">
        <v>43</v>
      </c>
      <c r="B42" s="90">
        <v>522.54999999999995</v>
      </c>
      <c r="C42" s="90">
        <v>935.56</v>
      </c>
      <c r="D42" s="90">
        <v>143.76</v>
      </c>
      <c r="E42" s="90">
        <f t="shared" si="2"/>
        <v>1601.87</v>
      </c>
      <c r="F42" s="90">
        <v>2222.5</v>
      </c>
      <c r="G42" s="90">
        <v>0</v>
      </c>
      <c r="H42" s="68">
        <v>0</v>
      </c>
      <c r="J42" s="102"/>
    </row>
    <row r="43" spans="1:11" ht="11.1" customHeight="1" x14ac:dyDescent="0.2">
      <c r="A43" s="92" t="s">
        <v>44</v>
      </c>
      <c r="B43" s="90">
        <v>65.22</v>
      </c>
      <c r="C43" s="90">
        <v>69.89</v>
      </c>
      <c r="D43" s="90">
        <v>72.239999999999995</v>
      </c>
      <c r="E43" s="90">
        <f t="shared" si="2"/>
        <v>207.35000000000002</v>
      </c>
      <c r="F43" s="90">
        <v>207.35000000000002</v>
      </c>
      <c r="G43" s="90">
        <v>0</v>
      </c>
      <c r="H43" s="68">
        <v>0</v>
      </c>
      <c r="J43" s="102"/>
    </row>
    <row r="44" spans="1:11" ht="12" customHeight="1" x14ac:dyDescent="0.2">
      <c r="A44" s="21" t="s">
        <v>45</v>
      </c>
      <c r="B44" s="96">
        <f>SUM(B36:B43)</f>
        <v>469813.27</v>
      </c>
      <c r="C44" s="96">
        <f>SUM(C36:C43)</f>
        <v>467188.62000000087</v>
      </c>
      <c r="D44" s="96">
        <f>SUM(D36:D43)</f>
        <v>334291.30000000045</v>
      </c>
      <c r="E44" s="96">
        <f>SUM(E36:E43)</f>
        <v>1271293.1900000013</v>
      </c>
      <c r="F44" s="97">
        <v>8896107.6400000006</v>
      </c>
      <c r="G44" s="24">
        <f>SUM(G36:G43)</f>
        <v>6892479.4499999993</v>
      </c>
      <c r="H44" s="70">
        <f>F44/G44</f>
        <v>1.2906977386780605</v>
      </c>
      <c r="J44" s="83" t="s">
        <v>36</v>
      </c>
    </row>
    <row r="45" spans="1:11" ht="11.1" customHeight="1" x14ac:dyDescent="0.2">
      <c r="A45" s="93" t="s">
        <v>46</v>
      </c>
      <c r="B45" s="103">
        <v>1081205.6200000001</v>
      </c>
      <c r="C45" s="104">
        <v>6062.32</v>
      </c>
      <c r="D45" s="105">
        <v>69370.559999999998</v>
      </c>
      <c r="E45" s="90">
        <f t="shared" ref="E45:E48" si="3">SUM(B45:D45)</f>
        <v>1156638.5000000002</v>
      </c>
      <c r="F45" s="90">
        <v>1666286.1300000001</v>
      </c>
      <c r="G45" s="106">
        <v>1164854.6600000001</v>
      </c>
      <c r="H45" s="68">
        <f>+F45/G45</f>
        <v>1.4304669820353382</v>
      </c>
      <c r="J45" s="91"/>
    </row>
    <row r="46" spans="1:11" ht="11.1" customHeight="1" x14ac:dyDescent="0.2">
      <c r="A46" s="93" t="s">
        <v>47</v>
      </c>
      <c r="B46" s="107">
        <v>9750</v>
      </c>
      <c r="C46" s="108">
        <v>160340.56</v>
      </c>
      <c r="D46" s="109">
        <v>149833.81</v>
      </c>
      <c r="E46" s="90">
        <f t="shared" si="3"/>
        <v>319924.37</v>
      </c>
      <c r="F46" s="90">
        <v>775006.54</v>
      </c>
      <c r="G46" s="110">
        <v>0</v>
      </c>
      <c r="H46" s="68">
        <v>0</v>
      </c>
      <c r="J46" s="91"/>
    </row>
    <row r="47" spans="1:11" ht="11.1" customHeight="1" x14ac:dyDescent="0.2">
      <c r="A47" s="93" t="s">
        <v>48</v>
      </c>
      <c r="B47" s="107">
        <v>172615.30999999997</v>
      </c>
      <c r="C47" s="108">
        <v>361254.36999999994</v>
      </c>
      <c r="D47" s="109">
        <v>345768.97</v>
      </c>
      <c r="E47" s="90">
        <f t="shared" si="3"/>
        <v>879638.64999999991</v>
      </c>
      <c r="F47" s="90">
        <v>5635258.6400000006</v>
      </c>
      <c r="G47" s="110">
        <v>3498384.0199999996</v>
      </c>
      <c r="H47" s="68">
        <f>+F47/G47</f>
        <v>1.6108176254475348</v>
      </c>
      <c r="J47" s="91"/>
    </row>
    <row r="48" spans="1:11" ht="11.1" customHeight="1" x14ac:dyDescent="0.2">
      <c r="A48" s="93" t="s">
        <v>49</v>
      </c>
      <c r="B48" s="111">
        <v>536.86</v>
      </c>
      <c r="C48" s="112">
        <v>15029.54</v>
      </c>
      <c r="D48" s="113">
        <v>1702656.11</v>
      </c>
      <c r="E48" s="90">
        <f t="shared" si="3"/>
        <v>1718222.51</v>
      </c>
      <c r="F48" s="90">
        <v>1721604.34</v>
      </c>
      <c r="G48" s="110">
        <v>0</v>
      </c>
      <c r="H48" s="68">
        <v>0</v>
      </c>
      <c r="J48" s="91"/>
      <c r="K48" s="84"/>
    </row>
    <row r="49" spans="1:10" ht="12" customHeight="1" x14ac:dyDescent="0.2">
      <c r="A49" s="28" t="s">
        <v>50</v>
      </c>
      <c r="B49" s="96">
        <f>SUM(B45:B48)</f>
        <v>1264107.7900000003</v>
      </c>
      <c r="C49" s="96">
        <f>SUM(C45:C48)</f>
        <v>542686.79</v>
      </c>
      <c r="D49" s="96">
        <f>SUM(D45:D48)</f>
        <v>2267629.4500000002</v>
      </c>
      <c r="E49" s="96">
        <f>SUM(E45:E48)</f>
        <v>4074424.0300000003</v>
      </c>
      <c r="F49" s="97">
        <v>9798155.6500000004</v>
      </c>
      <c r="G49" s="24">
        <f>SUM(G45:G48)</f>
        <v>4663238.68</v>
      </c>
      <c r="H49" s="70">
        <f>F49/G49</f>
        <v>2.1011482195888807</v>
      </c>
      <c r="J49" s="84"/>
    </row>
    <row r="50" spans="1:10" ht="12" customHeight="1" x14ac:dyDescent="0.2">
      <c r="A50" s="114" t="s">
        <v>51</v>
      </c>
      <c r="B50" s="106">
        <v>171500</v>
      </c>
      <c r="C50" s="106">
        <v>0</v>
      </c>
      <c r="D50" s="115">
        <v>0</v>
      </c>
      <c r="E50" s="90">
        <f t="shared" ref="E50:E51" si="4">SUM(B50:D50)</f>
        <v>171500</v>
      </c>
      <c r="F50" s="90">
        <v>4300252.9000000004</v>
      </c>
      <c r="G50" s="110">
        <v>642978.98</v>
      </c>
      <c r="H50" s="68">
        <f>+F50/G50</f>
        <v>6.6880147466096025</v>
      </c>
    </row>
    <row r="51" spans="1:10" ht="12" customHeight="1" x14ac:dyDescent="0.2">
      <c r="A51" s="114" t="s">
        <v>52</v>
      </c>
      <c r="B51" s="116">
        <v>65784</v>
      </c>
      <c r="C51" s="116">
        <v>12166.84</v>
      </c>
      <c r="D51" s="117">
        <v>10311.24</v>
      </c>
      <c r="E51" s="90">
        <f t="shared" si="4"/>
        <v>88262.080000000002</v>
      </c>
      <c r="F51" s="90">
        <v>7241667.0199999996</v>
      </c>
      <c r="G51" s="116">
        <v>6876999.1199999992</v>
      </c>
      <c r="H51" s="68">
        <f>+F51/G51</f>
        <v>1.0530271843338552</v>
      </c>
    </row>
    <row r="52" spans="1:10" ht="12" customHeight="1" x14ac:dyDescent="0.2">
      <c r="A52" s="29" t="s">
        <v>53</v>
      </c>
      <c r="B52" s="96">
        <f>SUM(B50:B51)</f>
        <v>237284</v>
      </c>
      <c r="C52" s="118">
        <f>SUM(C50:C51)</f>
        <v>12166.84</v>
      </c>
      <c r="D52" s="118">
        <f>SUM(D50:D51)</f>
        <v>10311.24</v>
      </c>
      <c r="E52" s="118">
        <f>SUM(E50:E51)</f>
        <v>259762.08000000002</v>
      </c>
      <c r="F52" s="119">
        <v>11541919.92</v>
      </c>
      <c r="G52" s="30">
        <f>SUM(G50:G51)</f>
        <v>7519978.0999999996</v>
      </c>
      <c r="H52" s="70">
        <f>F52/G52</f>
        <v>1.5348342463922868</v>
      </c>
    </row>
    <row r="53" spans="1:10" ht="12" customHeight="1" x14ac:dyDescent="0.2">
      <c r="A53" s="21" t="s">
        <v>54</v>
      </c>
      <c r="B53" s="118">
        <f>B14+B18+B35+B44+B49+B52</f>
        <v>57547026.399999999</v>
      </c>
      <c r="C53" s="118">
        <f>C14+C18+C35+C44+C49+C52</f>
        <v>56052695.299999997</v>
      </c>
      <c r="D53" s="118">
        <f>D14+D18+D35+D44+D49+D52</f>
        <v>100186475.76999998</v>
      </c>
      <c r="E53" s="118">
        <f>E14+E18+E35+E44+E49+E52</f>
        <v>213786197.47</v>
      </c>
      <c r="F53" s="24">
        <v>1307954127.0600002</v>
      </c>
      <c r="G53" s="30">
        <f>G14+G18+G35+G44+G49+G52</f>
        <v>1021282091.9509999</v>
      </c>
      <c r="H53" s="71">
        <f>F53/G53</f>
        <v>1.280698190410211</v>
      </c>
    </row>
    <row r="54" spans="1:10" s="121" customFormat="1" ht="12" customHeight="1" x14ac:dyDescent="0.2">
      <c r="A54" s="89" t="s">
        <v>55</v>
      </c>
      <c r="B54" s="101">
        <f>47117855.46-8423612.4</f>
        <v>38694243.060000002</v>
      </c>
      <c r="C54" s="101">
        <v>43892003.879999995</v>
      </c>
      <c r="D54" s="101">
        <v>46892682.399999999</v>
      </c>
      <c r="E54" s="90">
        <f t="shared" ref="E54:E62" si="5">SUM(B54:D54)</f>
        <v>129478929.34</v>
      </c>
      <c r="F54" s="90">
        <v>573061106.38</v>
      </c>
      <c r="G54" s="120">
        <v>538538000.0036</v>
      </c>
      <c r="H54" s="67">
        <f>+F54/G54</f>
        <v>1.0641052374691651</v>
      </c>
      <c r="I54" s="6"/>
    </row>
    <row r="55" spans="1:10" s="121" customFormat="1" ht="12" customHeight="1" x14ac:dyDescent="0.2">
      <c r="A55" s="92" t="s">
        <v>56</v>
      </c>
      <c r="B55" s="90">
        <f>2077572.99+2259591.07</f>
        <v>4337164.0599999996</v>
      </c>
      <c r="C55" s="90">
        <v>2077572.9900000002</v>
      </c>
      <c r="D55" s="90">
        <v>2077572.99</v>
      </c>
      <c r="E55" s="90">
        <f t="shared" si="5"/>
        <v>8492310.0399999991</v>
      </c>
      <c r="F55" s="90">
        <v>33384743.739999998</v>
      </c>
      <c r="G55" s="122">
        <v>28809899.999800004</v>
      </c>
      <c r="H55" s="67">
        <f>+F55/G55</f>
        <v>1.1587941554893197</v>
      </c>
      <c r="I55" s="6"/>
    </row>
    <row r="56" spans="1:10" s="121" customFormat="1" ht="12" customHeight="1" x14ac:dyDescent="0.2">
      <c r="A56" s="92" t="s">
        <v>57</v>
      </c>
      <c r="B56" s="90">
        <v>9116.9599999999991</v>
      </c>
      <c r="C56" s="90">
        <v>796.19000000000051</v>
      </c>
      <c r="D56" s="90">
        <v>3335.02</v>
      </c>
      <c r="E56" s="90">
        <f t="shared" si="5"/>
        <v>13248.17</v>
      </c>
      <c r="F56" s="90">
        <v>122570.37000000001</v>
      </c>
      <c r="G56" s="122">
        <v>37660</v>
      </c>
      <c r="H56" s="67">
        <f>+F56/G56</f>
        <v>3.2546566648964421</v>
      </c>
      <c r="I56" s="6"/>
    </row>
    <row r="57" spans="1:10" s="121" customFormat="1" ht="12" customHeight="1" x14ac:dyDescent="0.2">
      <c r="A57" s="92" t="s">
        <v>58</v>
      </c>
      <c r="B57" s="90">
        <f>10052050.91-2969264.85</f>
        <v>7082786.0600000005</v>
      </c>
      <c r="C57" s="90">
        <v>8924019.2400000021</v>
      </c>
      <c r="D57" s="90">
        <v>9712820.3599999994</v>
      </c>
      <c r="E57" s="90">
        <f t="shared" si="5"/>
        <v>25719625.660000004</v>
      </c>
      <c r="F57" s="90">
        <v>125036174.53000002</v>
      </c>
      <c r="G57" s="122">
        <v>110155500.00299999</v>
      </c>
      <c r="H57" s="67">
        <f>+F57/G57</f>
        <v>1.1350878941731894</v>
      </c>
      <c r="I57" s="6"/>
    </row>
    <row r="58" spans="1:10" s="121" customFormat="1" ht="12" customHeight="1" x14ac:dyDescent="0.2">
      <c r="A58" s="98" t="s">
        <v>59</v>
      </c>
      <c r="B58" s="90">
        <v>9051969.75</v>
      </c>
      <c r="C58" s="90">
        <v>10743865.770000001</v>
      </c>
      <c r="D58" s="90">
        <v>9472699.1500000004</v>
      </c>
      <c r="E58" s="90">
        <f t="shared" si="5"/>
        <v>29268534.670000002</v>
      </c>
      <c r="F58" s="90">
        <v>116059696.7</v>
      </c>
      <c r="G58" s="122">
        <v>100722757.9984</v>
      </c>
      <c r="H58" s="67">
        <f>+F58/G58</f>
        <v>1.1522688517111856</v>
      </c>
      <c r="I58" s="6"/>
    </row>
    <row r="59" spans="1:10" s="121" customFormat="1" ht="12" customHeight="1" x14ac:dyDescent="0.2">
      <c r="A59" s="92" t="s">
        <v>60</v>
      </c>
      <c r="B59" s="90">
        <f>1551005.97+145882.56</f>
        <v>1696888.53</v>
      </c>
      <c r="C59" s="90">
        <v>1167979.9000000001</v>
      </c>
      <c r="D59" s="90">
        <v>1294161.08</v>
      </c>
      <c r="E59" s="90">
        <f t="shared" si="5"/>
        <v>4159029.5100000002</v>
      </c>
      <c r="F59" s="90">
        <v>14392944.149999999</v>
      </c>
      <c r="G59" s="122">
        <v>15440600</v>
      </c>
      <c r="H59" s="67">
        <f>+F59/G59</f>
        <v>0.93214927852544582</v>
      </c>
      <c r="I59" s="6"/>
    </row>
    <row r="60" spans="1:10" s="121" customFormat="1" ht="12" customHeight="1" x14ac:dyDescent="0.2">
      <c r="A60" s="92" t="s">
        <v>61</v>
      </c>
      <c r="B60" s="90">
        <f>867108.79+2585043.57+7080.83+21109.53</f>
        <v>3480342.7199999997</v>
      </c>
      <c r="C60" s="90">
        <v>3313265.3699999996</v>
      </c>
      <c r="D60" s="90">
        <f>839623.51+2503103.87+1386.52+4133.52</f>
        <v>3348247.42</v>
      </c>
      <c r="E60" s="90">
        <f t="shared" si="5"/>
        <v>10141855.51</v>
      </c>
      <c r="F60" s="90">
        <v>40093556.520000003</v>
      </c>
      <c r="G60" s="122">
        <v>38232866.996000007</v>
      </c>
      <c r="H60" s="67">
        <f>+F60/G60</f>
        <v>1.0486672768797241</v>
      </c>
      <c r="I60" s="6"/>
    </row>
    <row r="61" spans="1:10" s="121" customFormat="1" ht="12" customHeight="1" x14ac:dyDescent="0.2">
      <c r="A61" s="92" t="s">
        <v>62</v>
      </c>
      <c r="B61" s="90">
        <v>1084023.99</v>
      </c>
      <c r="C61" s="90">
        <v>1193422.6900000002</v>
      </c>
      <c r="D61" s="90">
        <v>1188520.33</v>
      </c>
      <c r="E61" s="90">
        <f t="shared" si="5"/>
        <v>3465967.0100000002</v>
      </c>
      <c r="F61" s="90">
        <v>13487349.649999999</v>
      </c>
      <c r="G61" s="122">
        <v>10544800.0012</v>
      </c>
      <c r="H61" s="67">
        <f>+F61/G61</f>
        <v>1.2790522009393384</v>
      </c>
      <c r="I61" s="6"/>
    </row>
    <row r="62" spans="1:10" s="121" customFormat="1" ht="12" customHeight="1" x14ac:dyDescent="0.2">
      <c r="A62" s="93" t="s">
        <v>63</v>
      </c>
      <c r="B62" s="123">
        <v>0</v>
      </c>
      <c r="C62" s="90">
        <v>0</v>
      </c>
      <c r="D62" s="90">
        <v>0</v>
      </c>
      <c r="E62" s="90">
        <f t="shared" si="5"/>
        <v>0</v>
      </c>
      <c r="F62" s="90">
        <v>1228048.8</v>
      </c>
      <c r="G62" s="122">
        <v>0</v>
      </c>
      <c r="H62" s="67">
        <v>0</v>
      </c>
      <c r="I62" s="6"/>
    </row>
    <row r="63" spans="1:10" s="121" customFormat="1" ht="12" customHeight="1" x14ac:dyDescent="0.2">
      <c r="A63" s="31" t="s">
        <v>64</v>
      </c>
      <c r="B63" s="96">
        <f>SUM(B54:B62)</f>
        <v>65436535.13000001</v>
      </c>
      <c r="C63" s="124">
        <f>SUM(C54:C62)</f>
        <v>71312926.030000001</v>
      </c>
      <c r="D63" s="124">
        <f>SUM(D54:D62)</f>
        <v>73990038.75</v>
      </c>
      <c r="E63" s="124">
        <f>SUM(E54:E62)</f>
        <v>210739499.90999997</v>
      </c>
      <c r="F63" s="97">
        <v>916866190.83999991</v>
      </c>
      <c r="G63" s="30">
        <f>SUM(G54:G62)</f>
        <v>842482085.00199997</v>
      </c>
      <c r="H63" s="70">
        <f>F63/G63</f>
        <v>1.0882916173081869</v>
      </c>
      <c r="I63" s="6"/>
    </row>
    <row r="64" spans="1:10" ht="11.1" customHeight="1" x14ac:dyDescent="0.2">
      <c r="A64" s="125" t="s">
        <v>65</v>
      </c>
      <c r="B64" s="101">
        <v>37838046</v>
      </c>
      <c r="C64" s="101">
        <v>37838165.819999993</v>
      </c>
      <c r="D64" s="101">
        <v>37984636.319999993</v>
      </c>
      <c r="E64" s="90">
        <f t="shared" ref="E64:E85" si="6">SUM(B64:D64)</f>
        <v>113660848.13999999</v>
      </c>
      <c r="F64" s="90">
        <v>454377201.75</v>
      </c>
      <c r="G64" s="126">
        <v>454865834.00000012</v>
      </c>
      <c r="H64" s="72">
        <f>F64/G64</f>
        <v>0.99892576620736018</v>
      </c>
    </row>
    <row r="65" spans="1:10" ht="11.1" customHeight="1" x14ac:dyDescent="0.2">
      <c r="A65" s="93" t="s">
        <v>66</v>
      </c>
      <c r="B65" s="90">
        <v>7429778.6399999997</v>
      </c>
      <c r="C65" s="90">
        <v>0</v>
      </c>
      <c r="D65" s="90">
        <v>0</v>
      </c>
      <c r="E65" s="90">
        <f t="shared" si="6"/>
        <v>7429778.6399999997</v>
      </c>
      <c r="F65" s="90">
        <v>74297789.640000001</v>
      </c>
      <c r="G65" s="127">
        <v>74392172.999999985</v>
      </c>
      <c r="H65" s="67">
        <f>F65/G65</f>
        <v>0.99873127297948416</v>
      </c>
    </row>
    <row r="66" spans="1:10" ht="11.1" customHeight="1" x14ac:dyDescent="0.2">
      <c r="A66" s="93" t="s">
        <v>67</v>
      </c>
      <c r="B66" s="90">
        <v>0</v>
      </c>
      <c r="C66" s="90">
        <v>0</v>
      </c>
      <c r="D66" s="90">
        <v>0</v>
      </c>
      <c r="E66" s="90">
        <f t="shared" si="6"/>
        <v>0</v>
      </c>
      <c r="F66" s="90">
        <v>663525</v>
      </c>
      <c r="G66" s="127">
        <v>0</v>
      </c>
      <c r="H66" s="67">
        <v>0</v>
      </c>
    </row>
    <row r="67" spans="1:10" ht="11.1" hidden="1" customHeight="1" x14ac:dyDescent="0.2">
      <c r="A67" s="93" t="s">
        <v>68</v>
      </c>
      <c r="B67" s="90"/>
      <c r="C67" s="90"/>
      <c r="D67" s="90"/>
      <c r="E67" s="90">
        <f t="shared" si="6"/>
        <v>0</v>
      </c>
      <c r="F67" s="90">
        <v>0</v>
      </c>
      <c r="G67" s="127"/>
      <c r="H67" s="67"/>
    </row>
    <row r="68" spans="1:10" ht="11.1" customHeight="1" x14ac:dyDescent="0.2">
      <c r="A68" s="93" t="s">
        <v>69</v>
      </c>
      <c r="B68" s="90">
        <v>485711</v>
      </c>
      <c r="C68" s="90">
        <v>415517</v>
      </c>
      <c r="D68" s="90">
        <v>11180241</v>
      </c>
      <c r="E68" s="90">
        <f t="shared" si="6"/>
        <v>12081469</v>
      </c>
      <c r="F68" s="90">
        <v>23488348</v>
      </c>
      <c r="G68" s="127">
        <v>0</v>
      </c>
      <c r="H68" s="67">
        <v>0</v>
      </c>
      <c r="J68" s="84"/>
    </row>
    <row r="69" spans="1:10" ht="11.1" hidden="1" customHeight="1" x14ac:dyDescent="0.2">
      <c r="A69" s="93" t="s">
        <v>70</v>
      </c>
      <c r="B69" s="90"/>
      <c r="C69" s="90"/>
      <c r="D69" s="90"/>
      <c r="E69" s="90">
        <f t="shared" si="6"/>
        <v>0</v>
      </c>
      <c r="F69" s="90">
        <v>0</v>
      </c>
      <c r="G69" s="127">
        <v>0</v>
      </c>
      <c r="H69" s="67">
        <v>0</v>
      </c>
    </row>
    <row r="70" spans="1:10" ht="11.1" hidden="1" customHeight="1" x14ac:dyDescent="0.2">
      <c r="A70" s="93" t="s">
        <v>71</v>
      </c>
      <c r="B70" s="90"/>
      <c r="C70" s="90"/>
      <c r="D70" s="90"/>
      <c r="E70" s="90">
        <f t="shared" si="6"/>
        <v>0</v>
      </c>
      <c r="F70" s="90">
        <v>0</v>
      </c>
      <c r="G70" s="127">
        <v>0</v>
      </c>
      <c r="H70" s="67">
        <v>0</v>
      </c>
    </row>
    <row r="71" spans="1:10" ht="11.1" hidden="1" customHeight="1" x14ac:dyDescent="0.2">
      <c r="A71" s="93" t="s">
        <v>72</v>
      </c>
      <c r="B71" s="90"/>
      <c r="C71" s="90"/>
      <c r="D71" s="90"/>
      <c r="E71" s="90">
        <f t="shared" si="6"/>
        <v>0</v>
      </c>
      <c r="F71" s="90">
        <v>0</v>
      </c>
      <c r="G71" s="127">
        <v>0</v>
      </c>
      <c r="H71" s="67">
        <v>0</v>
      </c>
    </row>
    <row r="72" spans="1:10" ht="11.1" hidden="1" customHeight="1" x14ac:dyDescent="0.2">
      <c r="A72" s="93" t="s">
        <v>73</v>
      </c>
      <c r="B72" s="90"/>
      <c r="C72" s="90"/>
      <c r="D72" s="90"/>
      <c r="E72" s="90">
        <f t="shared" si="6"/>
        <v>0</v>
      </c>
      <c r="F72" s="90">
        <v>0</v>
      </c>
      <c r="G72" s="127">
        <v>0</v>
      </c>
      <c r="H72" s="67">
        <v>0</v>
      </c>
    </row>
    <row r="73" spans="1:10" ht="11.1" hidden="1" customHeight="1" x14ac:dyDescent="0.2">
      <c r="A73" s="93" t="s">
        <v>74</v>
      </c>
      <c r="B73" s="90"/>
      <c r="C73" s="90"/>
      <c r="D73" s="90"/>
      <c r="E73" s="90">
        <f t="shared" si="6"/>
        <v>0</v>
      </c>
      <c r="F73" s="90">
        <v>0</v>
      </c>
      <c r="G73" s="127">
        <v>0</v>
      </c>
      <c r="H73" s="67">
        <v>0</v>
      </c>
    </row>
    <row r="74" spans="1:10" ht="11.1" customHeight="1" x14ac:dyDescent="0.2">
      <c r="A74" s="93" t="s">
        <v>75</v>
      </c>
      <c r="B74" s="90">
        <v>0</v>
      </c>
      <c r="C74" s="90">
        <v>25531646.920000002</v>
      </c>
      <c r="D74" s="90">
        <v>2164</v>
      </c>
      <c r="E74" s="90">
        <f t="shared" si="6"/>
        <v>25533810.920000002</v>
      </c>
      <c r="F74" s="90">
        <v>51097076</v>
      </c>
      <c r="G74" s="127">
        <v>0</v>
      </c>
      <c r="H74" s="67">
        <v>0</v>
      </c>
    </row>
    <row r="75" spans="1:10" ht="10.5" customHeight="1" x14ac:dyDescent="0.2">
      <c r="A75" s="93" t="s">
        <v>76</v>
      </c>
      <c r="B75" s="90">
        <v>0</v>
      </c>
      <c r="C75" s="90">
        <v>0</v>
      </c>
      <c r="D75" s="90">
        <v>0</v>
      </c>
      <c r="E75" s="90">
        <f t="shared" si="6"/>
        <v>0</v>
      </c>
      <c r="F75" s="90">
        <v>28695578.829999998</v>
      </c>
      <c r="G75" s="127">
        <v>0</v>
      </c>
      <c r="H75" s="67">
        <v>0</v>
      </c>
    </row>
    <row r="76" spans="1:10" ht="10.5" customHeight="1" x14ac:dyDescent="0.2">
      <c r="A76" s="93" t="s">
        <v>77</v>
      </c>
      <c r="B76" s="90">
        <v>0</v>
      </c>
      <c r="C76" s="90">
        <v>2171.15</v>
      </c>
      <c r="D76" s="90">
        <v>436.98</v>
      </c>
      <c r="E76" s="90">
        <f t="shared" si="6"/>
        <v>2608.13</v>
      </c>
      <c r="F76" s="90">
        <v>5762014.4100000011</v>
      </c>
      <c r="G76" s="127">
        <v>0</v>
      </c>
      <c r="H76" s="67">
        <v>0</v>
      </c>
    </row>
    <row r="77" spans="1:10" ht="10.5" customHeight="1" x14ac:dyDescent="0.2">
      <c r="A77" s="93" t="s">
        <v>78</v>
      </c>
      <c r="B77" s="90">
        <v>0</v>
      </c>
      <c r="C77" s="90">
        <v>3716396.68</v>
      </c>
      <c r="D77" s="90">
        <v>1137283.7400000002</v>
      </c>
      <c r="E77" s="90">
        <f t="shared" si="6"/>
        <v>4853680.42</v>
      </c>
      <c r="F77" s="90">
        <v>4853680.42</v>
      </c>
      <c r="G77" s="127">
        <v>0</v>
      </c>
      <c r="H77" s="67">
        <v>0</v>
      </c>
    </row>
    <row r="78" spans="1:10" ht="10.5" customHeight="1" x14ac:dyDescent="0.2">
      <c r="A78" s="93" t="s">
        <v>79</v>
      </c>
      <c r="B78" s="90">
        <v>0</v>
      </c>
      <c r="C78" s="90">
        <v>3747697.49</v>
      </c>
      <c r="D78" s="90">
        <v>667.8</v>
      </c>
      <c r="E78" s="90">
        <f t="shared" si="6"/>
        <v>3748365.29</v>
      </c>
      <c r="F78" s="90">
        <v>3748365.29</v>
      </c>
      <c r="G78" s="127">
        <v>0</v>
      </c>
      <c r="H78" s="67">
        <v>0</v>
      </c>
    </row>
    <row r="79" spans="1:10" ht="10.5" customHeight="1" x14ac:dyDescent="0.2">
      <c r="A79" s="93" t="s">
        <v>80</v>
      </c>
      <c r="B79" s="90">
        <v>451.9</v>
      </c>
      <c r="C79" s="90">
        <v>1874171.59</v>
      </c>
      <c r="D79" s="90">
        <v>560.77</v>
      </c>
      <c r="E79" s="90">
        <f t="shared" si="6"/>
        <v>1875184.26</v>
      </c>
      <c r="F79" s="90">
        <v>3749427.46</v>
      </c>
      <c r="G79" s="127">
        <v>0</v>
      </c>
      <c r="H79" s="67">
        <v>0</v>
      </c>
    </row>
    <row r="80" spans="1:10" ht="10.5" customHeight="1" x14ac:dyDescent="0.2">
      <c r="A80" s="93" t="s">
        <v>81</v>
      </c>
      <c r="B80" s="90">
        <v>0</v>
      </c>
      <c r="C80" s="90">
        <v>0</v>
      </c>
      <c r="D80" s="90">
        <v>1179202</v>
      </c>
      <c r="E80" s="90">
        <f t="shared" si="6"/>
        <v>1179202</v>
      </c>
      <c r="F80" s="90">
        <v>1179202</v>
      </c>
      <c r="G80" s="127">
        <v>0</v>
      </c>
      <c r="H80" s="67">
        <v>0</v>
      </c>
    </row>
    <row r="81" spans="1:10" ht="10.5" customHeight="1" x14ac:dyDescent="0.2">
      <c r="A81" s="93" t="s">
        <v>82</v>
      </c>
      <c r="B81" s="90">
        <v>0</v>
      </c>
      <c r="C81" s="90">
        <v>7507655</v>
      </c>
      <c r="D81" s="90">
        <v>774936</v>
      </c>
      <c r="E81" s="90">
        <f t="shared" si="6"/>
        <v>8282591</v>
      </c>
      <c r="F81" s="90">
        <v>8282591</v>
      </c>
      <c r="G81" s="127">
        <v>0</v>
      </c>
      <c r="H81" s="67">
        <v>0</v>
      </c>
    </row>
    <row r="82" spans="1:10" ht="10.5" customHeight="1" x14ac:dyDescent="0.2">
      <c r="A82" s="93" t="s">
        <v>83</v>
      </c>
      <c r="B82" s="90">
        <v>0</v>
      </c>
      <c r="C82" s="90">
        <v>3155415</v>
      </c>
      <c r="D82" s="90">
        <v>0</v>
      </c>
      <c r="E82" s="90">
        <f t="shared" si="6"/>
        <v>3155415</v>
      </c>
      <c r="F82" s="90">
        <v>4507736.0999999996</v>
      </c>
      <c r="G82" s="127">
        <v>0</v>
      </c>
      <c r="H82" s="67">
        <v>0</v>
      </c>
    </row>
    <row r="83" spans="1:10" ht="10.5" customHeight="1" x14ac:dyDescent="0.2">
      <c r="A83" s="93" t="s">
        <v>84</v>
      </c>
      <c r="B83" s="90">
        <v>600084</v>
      </c>
      <c r="C83" s="90">
        <v>450220.52</v>
      </c>
      <c r="D83" s="90">
        <v>450211.02</v>
      </c>
      <c r="E83" s="90">
        <f t="shared" si="6"/>
        <v>1500515.54</v>
      </c>
      <c r="F83" s="90">
        <v>1500515.54</v>
      </c>
      <c r="G83" s="127">
        <v>0</v>
      </c>
      <c r="H83" s="67">
        <v>0</v>
      </c>
    </row>
    <row r="84" spans="1:10" ht="10.5" customHeight="1" x14ac:dyDescent="0.2">
      <c r="A84" s="93" t="s">
        <v>85</v>
      </c>
      <c r="B84" s="90"/>
      <c r="C84" s="90"/>
      <c r="D84" s="90">
        <v>299468.3</v>
      </c>
      <c r="E84" s="90">
        <f t="shared" si="6"/>
        <v>299468.3</v>
      </c>
      <c r="F84" s="90">
        <v>299468.3</v>
      </c>
      <c r="G84" s="127">
        <v>0</v>
      </c>
      <c r="H84" s="67">
        <v>0</v>
      </c>
    </row>
    <row r="85" spans="1:10" ht="11.1" customHeight="1" x14ac:dyDescent="0.2">
      <c r="A85" s="93" t="s">
        <v>86</v>
      </c>
      <c r="B85" s="123">
        <v>6121.55</v>
      </c>
      <c r="C85" s="90">
        <v>0</v>
      </c>
      <c r="D85" s="90">
        <v>0</v>
      </c>
      <c r="E85" s="90">
        <f t="shared" si="6"/>
        <v>6121.55</v>
      </c>
      <c r="F85" s="90">
        <v>3913609.01</v>
      </c>
      <c r="G85" s="127">
        <v>0</v>
      </c>
      <c r="H85" s="67">
        <v>0</v>
      </c>
    </row>
    <row r="86" spans="1:10" ht="11.1" hidden="1" customHeight="1" x14ac:dyDescent="0.2">
      <c r="A86" s="128" t="s">
        <v>87</v>
      </c>
      <c r="B86" s="129">
        <v>0</v>
      </c>
      <c r="C86" s="90">
        <v>0</v>
      </c>
      <c r="D86" s="90">
        <v>0</v>
      </c>
      <c r="E86" s="90"/>
      <c r="F86" s="90">
        <v>0</v>
      </c>
      <c r="G86" s="127">
        <v>0</v>
      </c>
      <c r="H86" s="67">
        <v>0</v>
      </c>
      <c r="J86" s="83" t="s">
        <v>36</v>
      </c>
    </row>
    <row r="87" spans="1:10" ht="12" customHeight="1" x14ac:dyDescent="0.2">
      <c r="A87" s="21" t="s">
        <v>88</v>
      </c>
      <c r="B87" s="118">
        <f>SUM(B64:B86)</f>
        <v>46360193.089999996</v>
      </c>
      <c r="C87" s="130">
        <f>SUM(C64:C86)</f>
        <v>84239057.169999987</v>
      </c>
      <c r="D87" s="130">
        <f>SUM(D64:D86)</f>
        <v>53009807.929999992</v>
      </c>
      <c r="E87" s="130">
        <f>SUM(E64:E86)</f>
        <v>183609058.18999997</v>
      </c>
      <c r="F87" s="97">
        <v>670416128.74999988</v>
      </c>
      <c r="G87" s="24">
        <f>+G64+G65</f>
        <v>529258007.00000012</v>
      </c>
      <c r="H87" s="69">
        <f>F87/G87</f>
        <v>1.2667094685069162</v>
      </c>
    </row>
    <row r="88" spans="1:10" ht="11.1" hidden="1" customHeight="1" x14ac:dyDescent="0.2">
      <c r="A88" s="128" t="s">
        <v>89</v>
      </c>
      <c r="B88" s="90"/>
      <c r="C88" s="127"/>
      <c r="D88" s="32"/>
      <c r="E88" s="32"/>
      <c r="F88" s="33"/>
      <c r="G88" s="34"/>
      <c r="H88" s="73" t="s">
        <v>36</v>
      </c>
    </row>
    <row r="89" spans="1:10" s="134" customFormat="1" ht="11.1" hidden="1" customHeight="1" x14ac:dyDescent="0.2">
      <c r="A89" s="131" t="s">
        <v>90</v>
      </c>
      <c r="B89" s="132"/>
      <c r="C89" s="132">
        <v>0</v>
      </c>
      <c r="D89" s="132">
        <v>0</v>
      </c>
      <c r="E89" s="123"/>
      <c r="F89" s="35">
        <v>0</v>
      </c>
      <c r="G89" s="133">
        <v>0</v>
      </c>
      <c r="H89" s="74">
        <v>0</v>
      </c>
    </row>
    <row r="90" spans="1:10" ht="12" hidden="1" customHeight="1" x14ac:dyDescent="0.2">
      <c r="A90" s="135" t="s">
        <v>91</v>
      </c>
      <c r="B90" s="96"/>
      <c r="C90" s="30">
        <v>0</v>
      </c>
      <c r="D90" s="30">
        <v>0</v>
      </c>
      <c r="E90" s="37"/>
      <c r="F90" s="36">
        <v>0</v>
      </c>
      <c r="G90" s="37">
        <f>+G89</f>
        <v>0</v>
      </c>
      <c r="H90" s="75">
        <v>0</v>
      </c>
    </row>
    <row r="91" spans="1:10" ht="12" customHeight="1" x14ac:dyDescent="0.2">
      <c r="A91" s="135" t="s">
        <v>92</v>
      </c>
      <c r="B91" s="24">
        <f>B63+B87</f>
        <v>111796728.22</v>
      </c>
      <c r="C91" s="24">
        <f>C63+C87</f>
        <v>155551983.19999999</v>
      </c>
      <c r="D91" s="24">
        <f>D63+D87</f>
        <v>126999846.67999999</v>
      </c>
      <c r="E91" s="24">
        <f>E63+E87</f>
        <v>394348558.0999999</v>
      </c>
      <c r="F91" s="38">
        <v>1587282319.5899997</v>
      </c>
      <c r="G91" s="30">
        <f>G63+G87</f>
        <v>1371740092.0020001</v>
      </c>
      <c r="H91" s="76">
        <f>F91/G91*100</f>
        <v>115.71305153539868</v>
      </c>
      <c r="J91" s="136"/>
    </row>
    <row r="92" spans="1:10" ht="12" customHeight="1" x14ac:dyDescent="0.2">
      <c r="A92" s="21" t="s">
        <v>93</v>
      </c>
      <c r="B92" s="39">
        <f>B53+B91</f>
        <v>169343754.62</v>
      </c>
      <c r="C92" s="39">
        <f>C53+C91</f>
        <v>211604678.5</v>
      </c>
      <c r="D92" s="39">
        <f>D53+D91</f>
        <v>227186322.44999999</v>
      </c>
      <c r="E92" s="39">
        <f>E53+E91</f>
        <v>608134755.56999993</v>
      </c>
      <c r="F92" s="40">
        <v>2895236446.6499996</v>
      </c>
      <c r="G92" s="24">
        <f>G53+G91</f>
        <v>2393022183.9530001</v>
      </c>
      <c r="H92" s="70">
        <f>F92/G92</f>
        <v>1.2098661124266716</v>
      </c>
    </row>
    <row r="93" spans="1:10" ht="11.25" x14ac:dyDescent="0.2">
      <c r="A93" s="137"/>
      <c r="D93" s="140"/>
      <c r="E93" s="140"/>
      <c r="F93" s="141"/>
      <c r="G93" s="139"/>
      <c r="H93" s="142"/>
      <c r="I93" s="45"/>
    </row>
    <row r="94" spans="1:10" ht="9.75" thickBot="1" x14ac:dyDescent="0.25">
      <c r="A94" s="143"/>
      <c r="B94" s="144"/>
      <c r="C94" s="145"/>
      <c r="D94" s="146"/>
      <c r="E94" s="146"/>
      <c r="F94" s="147"/>
      <c r="G94" s="147"/>
      <c r="H94" s="148"/>
    </row>
    <row r="95" spans="1:10" hidden="1" x14ac:dyDescent="0.2">
      <c r="A95" s="149"/>
    </row>
    <row r="96" spans="1:10" hidden="1" x14ac:dyDescent="0.2">
      <c r="A96" s="149"/>
    </row>
    <row r="97" spans="1:8" hidden="1" x14ac:dyDescent="0.2">
      <c r="A97" s="149"/>
    </row>
    <row r="98" spans="1:8" ht="11.25" hidden="1" customHeight="1" x14ac:dyDescent="0.2">
      <c r="A98" s="152" t="s">
        <v>94</v>
      </c>
      <c r="B98" s="153"/>
      <c r="C98" s="153"/>
      <c r="D98" s="153"/>
      <c r="E98" s="153"/>
      <c r="F98" s="153"/>
      <c r="G98" s="153"/>
      <c r="H98" s="153"/>
    </row>
    <row r="99" spans="1:8" ht="11.25" hidden="1" x14ac:dyDescent="0.2">
      <c r="A99" s="154"/>
    </row>
    <row r="100" spans="1:8" ht="11.25" hidden="1" x14ac:dyDescent="0.2">
      <c r="A100" s="154"/>
    </row>
    <row r="101" spans="1:8" ht="11.25" hidden="1" x14ac:dyDescent="0.2">
      <c r="A101" s="154"/>
    </row>
    <row r="102" spans="1:8" ht="11.25" hidden="1" x14ac:dyDescent="0.2">
      <c r="A102" s="154"/>
    </row>
    <row r="103" spans="1:8" ht="11.25" hidden="1" x14ac:dyDescent="0.2">
      <c r="A103" s="154"/>
    </row>
    <row r="104" spans="1:8" ht="11.25" hidden="1" customHeight="1" x14ac:dyDescent="0.2">
      <c r="A104" s="152" t="s">
        <v>95</v>
      </c>
      <c r="B104" s="153"/>
      <c r="C104" s="153"/>
      <c r="D104" s="153"/>
      <c r="E104" s="153"/>
      <c r="F104" s="153"/>
      <c r="G104" s="153"/>
      <c r="H104" s="153"/>
    </row>
  </sheetData>
  <mergeCells count="6">
    <mergeCell ref="B104:H104"/>
    <mergeCell ref="A2:H2"/>
    <mergeCell ref="A3:H3"/>
    <mergeCell ref="A4:H4"/>
    <mergeCell ref="A5:H5"/>
    <mergeCell ref="B98:H98"/>
  </mergeCells>
  <printOptions horizontalCentered="1" verticalCentered="1"/>
  <pageMargins left="0.31496062992125984" right="0.35433070866141736" top="0.51181102362204722" bottom="0.35433070866141736" header="0.31496062992125984" footer="0.23622047244094491"/>
  <pageSetup scale="56" orientation="landscape" r:id="rId1"/>
  <headerFooter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="115" zoomScaleNormal="115" workbookViewId="0">
      <selection activeCell="A42" sqref="A42"/>
    </sheetView>
  </sheetViews>
  <sheetFormatPr baseColWidth="10" defaultRowHeight="9" x14ac:dyDescent="0.15"/>
  <cols>
    <col min="1" max="1" width="36.42578125" style="7" bestFit="1" customWidth="1"/>
    <col min="2" max="2" width="12.7109375" style="42" bestFit="1" customWidth="1"/>
    <col min="3" max="3" width="10.7109375" style="43" customWidth="1"/>
    <col min="4" max="4" width="10.28515625" style="27" customWidth="1"/>
    <col min="5" max="5" width="13.140625" style="8" bestFit="1" customWidth="1"/>
    <col min="6" max="6" width="6" style="6" customWidth="1"/>
    <col min="7" max="16384" width="11.42578125" style="7"/>
  </cols>
  <sheetData>
    <row r="1" spans="1:7" ht="12.75" customHeight="1" x14ac:dyDescent="0.15">
      <c r="A1" s="1"/>
      <c r="B1" s="2"/>
      <c r="C1" s="3"/>
      <c r="D1" s="4"/>
      <c r="E1" s="5"/>
    </row>
    <row r="2" spans="1:7" ht="12" customHeight="1" x14ac:dyDescent="0.15">
      <c r="A2" s="54" t="s">
        <v>0</v>
      </c>
      <c r="B2" s="55"/>
      <c r="C2" s="55"/>
      <c r="D2" s="55"/>
      <c r="E2" s="55"/>
    </row>
    <row r="3" spans="1:7" ht="12" customHeight="1" x14ac:dyDescent="0.15">
      <c r="A3" s="56" t="s">
        <v>1</v>
      </c>
      <c r="B3" s="57"/>
      <c r="C3" s="57"/>
      <c r="D3" s="57"/>
      <c r="E3" s="57"/>
    </row>
    <row r="4" spans="1:7" ht="12" customHeight="1" x14ac:dyDescent="0.15">
      <c r="A4" s="58" t="s">
        <v>2</v>
      </c>
      <c r="B4" s="59"/>
      <c r="C4" s="59"/>
      <c r="D4" s="59"/>
      <c r="E4" s="59"/>
    </row>
    <row r="5" spans="1:7" ht="12" customHeight="1" x14ac:dyDescent="0.15">
      <c r="A5" s="58" t="s">
        <v>3</v>
      </c>
      <c r="B5" s="59"/>
      <c r="C5" s="59"/>
      <c r="D5" s="59"/>
      <c r="E5" s="59"/>
      <c r="G5" s="8"/>
    </row>
    <row r="6" spans="1:7" ht="12" customHeight="1" thickBot="1" x14ac:dyDescent="0.2">
      <c r="A6" s="9"/>
      <c r="B6" s="12"/>
      <c r="C6" s="10"/>
      <c r="D6" s="13"/>
      <c r="E6" s="11"/>
    </row>
    <row r="7" spans="1:7" s="20" customFormat="1" ht="18" customHeight="1" thickBot="1" x14ac:dyDescent="0.2">
      <c r="A7" s="14"/>
      <c r="B7" s="16" t="s">
        <v>4</v>
      </c>
      <c r="C7" s="17" t="s">
        <v>5</v>
      </c>
      <c r="D7" s="15" t="s">
        <v>6</v>
      </c>
      <c r="E7" s="18" t="s">
        <v>97</v>
      </c>
    </row>
    <row r="8" spans="1:7" ht="12" customHeight="1" x14ac:dyDescent="0.15">
      <c r="A8" s="21" t="s">
        <v>98</v>
      </c>
      <c r="B8" s="22">
        <f>+'Analisis de evolucion del ingre'!B14</f>
        <v>28432840.190000001</v>
      </c>
      <c r="C8" s="22">
        <f>+'Analisis de evolucion del ingre'!C14</f>
        <v>33138139.569999997</v>
      </c>
      <c r="D8" s="22">
        <f>+'Analisis de evolucion del ingre'!D14</f>
        <v>73721223.539999992</v>
      </c>
      <c r="E8" s="23">
        <f>SUM(B8:D8)</f>
        <v>135292203.29999998</v>
      </c>
      <c r="G8" s="8"/>
    </row>
    <row r="9" spans="1:7" ht="12" customHeight="1" x14ac:dyDescent="0.15">
      <c r="A9" s="21" t="s">
        <v>18</v>
      </c>
      <c r="B9" s="22">
        <f>+'Analisis de evolucion del ingre'!B18</f>
        <v>1117649.6500000001</v>
      </c>
      <c r="C9" s="22">
        <f>+'Analisis de evolucion del ingre'!C18</f>
        <v>1376624.99</v>
      </c>
      <c r="D9" s="22">
        <f>+'Analisis de evolucion del ingre'!D18</f>
        <v>3015597</v>
      </c>
      <c r="E9" s="23">
        <f>SUM(B9:D9)</f>
        <v>5509871.6400000006</v>
      </c>
      <c r="G9" s="8"/>
    </row>
    <row r="10" spans="1:7" ht="12" customHeight="1" x14ac:dyDescent="0.15">
      <c r="A10" s="21" t="s">
        <v>96</v>
      </c>
      <c r="B10" s="22">
        <f>+'Analisis de evolucion del ingre'!B35</f>
        <v>26025331.499999996</v>
      </c>
      <c r="C10" s="22">
        <f>+'Analisis de evolucion del ingre'!C35</f>
        <v>20515888.490000002</v>
      </c>
      <c r="D10" s="22">
        <f>+'Analisis de evolucion del ingre'!D35</f>
        <v>20837423.239999998</v>
      </c>
      <c r="E10" s="23">
        <f t="shared" ref="E10:E16" si="0">SUM(B10:D10)</f>
        <v>67378643.229999989</v>
      </c>
      <c r="G10" s="8"/>
    </row>
    <row r="11" spans="1:7" x14ac:dyDescent="0.15">
      <c r="A11" s="21" t="s">
        <v>99</v>
      </c>
      <c r="B11" s="22">
        <f>+'Analisis de evolucion del ingre'!B44</f>
        <v>469813.27</v>
      </c>
      <c r="C11" s="22">
        <f>+'Analisis de evolucion del ingre'!C44</f>
        <v>467188.62000000087</v>
      </c>
      <c r="D11" s="22">
        <f>+'Analisis de evolucion del ingre'!D44</f>
        <v>334291.30000000045</v>
      </c>
      <c r="E11" s="23">
        <f t="shared" si="0"/>
        <v>1271293.1900000013</v>
      </c>
      <c r="G11" s="7" t="s">
        <v>36</v>
      </c>
    </row>
    <row r="12" spans="1:7" ht="12" customHeight="1" x14ac:dyDescent="0.15">
      <c r="A12" s="28" t="s">
        <v>100</v>
      </c>
      <c r="B12" s="22">
        <f>+'Analisis de evolucion del ingre'!B49</f>
        <v>1264107.7900000003</v>
      </c>
      <c r="C12" s="22">
        <f>+'Analisis de evolucion del ingre'!C49</f>
        <v>542686.79</v>
      </c>
      <c r="D12" s="22">
        <f>+'Analisis de evolucion del ingre'!D49</f>
        <v>2267629.4500000002</v>
      </c>
      <c r="E12" s="23">
        <f t="shared" si="0"/>
        <v>4074424.0300000003</v>
      </c>
      <c r="G12" s="8"/>
    </row>
    <row r="13" spans="1:7" ht="12" customHeight="1" x14ac:dyDescent="0.15">
      <c r="A13" s="29" t="s">
        <v>53</v>
      </c>
      <c r="B13" s="22">
        <f>+'Analisis de evolucion del ingre'!B52</f>
        <v>237284</v>
      </c>
      <c r="C13" s="22">
        <f>+'Analisis de evolucion del ingre'!C52</f>
        <v>12166.84</v>
      </c>
      <c r="D13" s="22">
        <f>+'Analisis de evolucion del ingre'!D52</f>
        <v>10311.24</v>
      </c>
      <c r="E13" s="23">
        <f t="shared" si="0"/>
        <v>259762.08</v>
      </c>
    </row>
    <row r="14" spans="1:7" s="25" customFormat="1" x14ac:dyDescent="0.15">
      <c r="A14" s="31" t="s">
        <v>101</v>
      </c>
      <c r="B14" s="22">
        <f>+'Analisis de evolucion del ingre'!B63</f>
        <v>65436535.13000001</v>
      </c>
      <c r="C14" s="22">
        <f>+'Analisis de evolucion del ingre'!C63</f>
        <v>71312926.030000001</v>
      </c>
      <c r="D14" s="22">
        <f>+'Analisis de evolucion del ingre'!D63</f>
        <v>73990038.75</v>
      </c>
      <c r="E14" s="23">
        <f t="shared" si="0"/>
        <v>210739499.91000003</v>
      </c>
      <c r="F14" s="6"/>
    </row>
    <row r="15" spans="1:7" x14ac:dyDescent="0.15">
      <c r="A15" s="21" t="s">
        <v>102</v>
      </c>
      <c r="B15" s="22">
        <f>+'Analisis de evolucion del ingre'!B87</f>
        <v>46360193.089999996</v>
      </c>
      <c r="C15" s="22">
        <f>+'Analisis de evolucion del ingre'!C87</f>
        <v>84239057.169999987</v>
      </c>
      <c r="D15" s="22">
        <f>+'Analisis de evolucion del ingre'!D87</f>
        <v>53009807.929999992</v>
      </c>
      <c r="E15" s="23">
        <f t="shared" si="0"/>
        <v>183609058.19</v>
      </c>
    </row>
    <row r="16" spans="1:7" x14ac:dyDescent="0.15">
      <c r="A16" s="21" t="s">
        <v>93</v>
      </c>
      <c r="B16" s="22">
        <f>SUM(B8:B15)</f>
        <v>169343754.62</v>
      </c>
      <c r="C16" s="22">
        <f>SUM(C8:C15)</f>
        <v>211604678.5</v>
      </c>
      <c r="D16" s="22">
        <f>SUM(D8:D15)</f>
        <v>227186322.44999999</v>
      </c>
      <c r="E16" s="23">
        <f t="shared" si="0"/>
        <v>608134755.56999993</v>
      </c>
    </row>
    <row r="17" spans="1:6" ht="11.25" x14ac:dyDescent="0.2">
      <c r="A17" s="41"/>
      <c r="D17" s="26"/>
      <c r="E17" s="44"/>
      <c r="F17" s="45"/>
    </row>
    <row r="18" spans="1:6" ht="9.75" thickBot="1" x14ac:dyDescent="0.2">
      <c r="A18" s="46"/>
      <c r="B18" s="47"/>
      <c r="C18" s="48"/>
      <c r="D18" s="49"/>
      <c r="E18" s="50"/>
    </row>
    <row r="19" spans="1:6" hidden="1" x14ac:dyDescent="0.15">
      <c r="A19" s="51"/>
    </row>
    <row r="20" spans="1:6" hidden="1" x14ac:dyDescent="0.15">
      <c r="A20" s="51"/>
    </row>
    <row r="21" spans="1:6" hidden="1" x14ac:dyDescent="0.15">
      <c r="A21" s="51"/>
    </row>
    <row r="22" spans="1:6" ht="11.25" hidden="1" customHeight="1" x14ac:dyDescent="0.2">
      <c r="A22" s="52" t="s">
        <v>94</v>
      </c>
      <c r="B22" s="60"/>
      <c r="C22" s="60"/>
      <c r="D22" s="60"/>
      <c r="E22" s="60"/>
    </row>
    <row r="23" spans="1:6" ht="11.25" hidden="1" x14ac:dyDescent="0.2">
      <c r="A23" s="53"/>
    </row>
    <row r="24" spans="1:6" ht="11.25" hidden="1" x14ac:dyDescent="0.2">
      <c r="A24" s="53"/>
    </row>
    <row r="25" spans="1:6" ht="11.25" hidden="1" x14ac:dyDescent="0.2">
      <c r="A25" s="53"/>
    </row>
    <row r="26" spans="1:6" ht="11.25" hidden="1" x14ac:dyDescent="0.2">
      <c r="A26" s="53"/>
    </row>
    <row r="27" spans="1:6" ht="11.25" hidden="1" x14ac:dyDescent="0.2">
      <c r="A27" s="53"/>
    </row>
    <row r="28" spans="1:6" ht="11.25" hidden="1" customHeight="1" x14ac:dyDescent="0.2">
      <c r="A28" s="52" t="s">
        <v>95</v>
      </c>
      <c r="B28" s="60"/>
      <c r="C28" s="60"/>
      <c r="D28" s="60"/>
      <c r="E28" s="60"/>
    </row>
  </sheetData>
  <mergeCells count="2">
    <mergeCell ref="B28:E28"/>
    <mergeCell ref="B22:E22"/>
  </mergeCells>
  <printOptions horizontalCentered="1" verticalCentered="1"/>
  <pageMargins left="0.31496062992125984" right="0.35433070866141736" top="0.51181102362204722" bottom="0.35433070866141736" header="0.31496062992125984" footer="0.23622047244094491"/>
  <pageSetup orientation="landscape" r:id="rId1"/>
  <headerFooter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Analisis de evolucion del ingre</vt:lpstr>
      <vt:lpstr>trimestral</vt:lpstr>
      <vt:lpstr>'Analisis de evolucion del ingre'!Área_de_impresión</vt:lpstr>
      <vt:lpstr>trimestral!Área_de_impresión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lourdes.carrasco</cp:lastModifiedBy>
  <cp:lastPrinted>2017-02-07T19:54:04Z</cp:lastPrinted>
  <dcterms:created xsi:type="dcterms:W3CDTF">2017-02-03T20:08:55Z</dcterms:created>
  <dcterms:modified xsi:type="dcterms:W3CDTF">2017-02-08T15:57:08Z</dcterms:modified>
</cp:coreProperties>
</file>