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8f33e12846b68ecf/Documentos/"/>
    </mc:Choice>
  </mc:AlternateContent>
  <xr:revisionPtr revIDLastSave="53" documentId="8_{0C738E82-F000-49D5-9CD8-4D7B67F16FDC}" xr6:coauthVersionLast="47" xr6:coauthVersionMax="47" xr10:uidLastSave="{950DC145-5536-4124-8849-0108ADE72D34}"/>
  <bookViews>
    <workbookView xWindow="-120" yWindow="-120" windowWidth="29040" windowHeight="15720" xr2:uid="{D532B4E2-0ABB-457D-A503-88557F448139}"/>
  </bookViews>
  <sheets>
    <sheet name="Hoja1" sheetId="1" r:id="rId1"/>
  </sheets>
  <definedNames>
    <definedName name="_xlnm._FilterDatabase" localSheetId="0" hidden="1">Hoja1!$B$1:$EB$1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2" i="1" l="1"/>
  <c r="AO2" i="1" s="1"/>
  <c r="AM3" i="1"/>
  <c r="AO3" i="1" s="1"/>
  <c r="AM4" i="1"/>
  <c r="AO4" i="1" s="1"/>
  <c r="AM5" i="1"/>
  <c r="AO5" i="1" s="1"/>
  <c r="AM6" i="1"/>
  <c r="AO6" i="1" s="1"/>
  <c r="AL2" i="1"/>
  <c r="AN2" i="1" s="1"/>
  <c r="AL3" i="1"/>
  <c r="AN3" i="1" s="1"/>
  <c r="AL4" i="1"/>
  <c r="AN4" i="1" s="1"/>
  <c r="AL5" i="1"/>
  <c r="AN5" i="1" s="1"/>
  <c r="AL6" i="1"/>
  <c r="AN6" i="1" s="1"/>
  <c r="AK2" i="1"/>
  <c r="AK3" i="1"/>
  <c r="AK4" i="1"/>
  <c r="AK5" i="1"/>
  <c r="AK6" i="1"/>
  <c r="AJ2" i="1"/>
  <c r="AJ3" i="1"/>
  <c r="AJ4" i="1"/>
  <c r="AJ5" i="1"/>
  <c r="AJ6" i="1"/>
  <c r="AU2" i="1"/>
  <c r="AW2" i="1" s="1"/>
  <c r="AU3" i="1"/>
  <c r="AW3" i="1" s="1"/>
  <c r="AU4" i="1"/>
  <c r="AW4" i="1" s="1"/>
  <c r="AU5" i="1"/>
  <c r="AW5" i="1" s="1"/>
  <c r="AU6" i="1"/>
  <c r="AW6" i="1" s="1"/>
  <c r="AT2" i="1"/>
  <c r="AV2" i="1" s="1"/>
  <c r="AT3" i="1"/>
  <c r="AV3" i="1" s="1"/>
  <c r="AT4" i="1"/>
  <c r="AV4" i="1" s="1"/>
  <c r="AT5" i="1"/>
  <c r="AV5" i="1" s="1"/>
  <c r="AT6" i="1"/>
  <c r="AV6" i="1" s="1"/>
  <c r="AS2" i="1"/>
  <c r="AS3" i="1"/>
  <c r="AS4" i="1"/>
  <c r="AS5" i="1"/>
  <c r="AS6" i="1"/>
  <c r="AR2" i="1"/>
  <c r="AR3" i="1"/>
  <c r="AR4" i="1"/>
  <c r="AR5" i="1"/>
  <c r="AR6" i="1"/>
  <c r="DW6" i="1" l="1"/>
  <c r="DV6" i="1"/>
  <c r="DT6" i="1"/>
  <c r="DU6" i="1" s="1"/>
  <c r="DO6" i="1"/>
  <c r="DN6" i="1"/>
  <c r="DL6" i="1"/>
  <c r="DM6" i="1" s="1"/>
  <c r="DG6" i="1"/>
  <c r="DF6" i="1"/>
  <c r="DD6" i="1"/>
  <c r="DE6" i="1" s="1"/>
  <c r="CY6" i="1"/>
  <c r="CX6" i="1"/>
  <c r="CV6" i="1"/>
  <c r="CW6" i="1" s="1"/>
  <c r="CQ6" i="1"/>
  <c r="CP6" i="1"/>
  <c r="CN6" i="1"/>
  <c r="CO6" i="1" s="1"/>
  <c r="CI6" i="1"/>
  <c r="CH6" i="1"/>
  <c r="CF6" i="1"/>
  <c r="CG6" i="1" s="1"/>
  <c r="CA6" i="1"/>
  <c r="BZ6" i="1"/>
  <c r="BX6" i="1"/>
  <c r="BY6" i="1" s="1"/>
  <c r="BS6" i="1"/>
  <c r="BR6" i="1"/>
  <c r="BP6" i="1"/>
  <c r="BQ6" i="1" s="1"/>
  <c r="BK6" i="1"/>
  <c r="BJ6" i="1"/>
  <c r="BL6" i="1" s="1"/>
  <c r="BH6" i="1"/>
  <c r="BI6" i="1" s="1"/>
  <c r="BC6" i="1"/>
  <c r="BB6" i="1"/>
  <c r="BD6" i="1" s="1"/>
  <c r="AZ6" i="1"/>
  <c r="BA6" i="1" s="1"/>
  <c r="DW5" i="1"/>
  <c r="DV5" i="1"/>
  <c r="DT5" i="1"/>
  <c r="DU5" i="1" s="1"/>
  <c r="DO5" i="1"/>
  <c r="DN5" i="1"/>
  <c r="DL5" i="1"/>
  <c r="DM5" i="1" s="1"/>
  <c r="DG5" i="1"/>
  <c r="DF5" i="1"/>
  <c r="DD5" i="1"/>
  <c r="DE5" i="1" s="1"/>
  <c r="CY5" i="1"/>
  <c r="CX5" i="1"/>
  <c r="CV5" i="1"/>
  <c r="CW5" i="1" s="1"/>
  <c r="CQ5" i="1"/>
  <c r="CP5" i="1"/>
  <c r="CN5" i="1"/>
  <c r="CO5" i="1" s="1"/>
  <c r="CI5" i="1"/>
  <c r="CH5" i="1"/>
  <c r="CF5" i="1"/>
  <c r="CG5" i="1" s="1"/>
  <c r="CA5" i="1"/>
  <c r="BZ5" i="1"/>
  <c r="BX5" i="1"/>
  <c r="BY5" i="1" s="1"/>
  <c r="BS5" i="1"/>
  <c r="BR5" i="1"/>
  <c r="BP5" i="1"/>
  <c r="BQ5" i="1" s="1"/>
  <c r="BK5" i="1"/>
  <c r="BJ5" i="1"/>
  <c r="BL5" i="1" s="1"/>
  <c r="BH5" i="1"/>
  <c r="BI5" i="1" s="1"/>
  <c r="BC5" i="1"/>
  <c r="BB5" i="1"/>
  <c r="BD5" i="1" s="1"/>
  <c r="BA5" i="1"/>
  <c r="AZ5" i="1"/>
  <c r="DW4" i="1"/>
  <c r="DV4" i="1"/>
  <c r="DT4" i="1"/>
  <c r="DU4" i="1" s="1"/>
  <c r="DO4" i="1"/>
  <c r="DN4" i="1"/>
  <c r="DL4" i="1"/>
  <c r="DM4" i="1" s="1"/>
  <c r="DG4" i="1"/>
  <c r="DF4" i="1"/>
  <c r="DD4" i="1"/>
  <c r="DE4" i="1" s="1"/>
  <c r="CY4" i="1"/>
  <c r="CX4" i="1"/>
  <c r="CV4" i="1"/>
  <c r="CW4" i="1" s="1"/>
  <c r="CQ4" i="1"/>
  <c r="CP4" i="1"/>
  <c r="CN4" i="1"/>
  <c r="CO4" i="1" s="1"/>
  <c r="CI4" i="1"/>
  <c r="CH4" i="1"/>
  <c r="CF4" i="1"/>
  <c r="CG4" i="1" s="1"/>
  <c r="CA4" i="1"/>
  <c r="BZ4" i="1"/>
  <c r="BX4" i="1"/>
  <c r="BY4" i="1" s="1"/>
  <c r="BS4" i="1"/>
  <c r="BR4" i="1"/>
  <c r="BP4" i="1"/>
  <c r="BQ4" i="1" s="1"/>
  <c r="BK4" i="1"/>
  <c r="BJ4" i="1"/>
  <c r="BL4" i="1" s="1"/>
  <c r="BH4" i="1"/>
  <c r="BI4" i="1" s="1"/>
  <c r="BC4" i="1"/>
  <c r="BB4" i="1"/>
  <c r="BD4" i="1" s="1"/>
  <c r="AZ4" i="1"/>
  <c r="BA4" i="1" s="1"/>
  <c r="DW3" i="1"/>
  <c r="DV3" i="1"/>
  <c r="DT3" i="1"/>
  <c r="DU3" i="1" s="1"/>
  <c r="DO3" i="1"/>
  <c r="DN3" i="1"/>
  <c r="DL3" i="1"/>
  <c r="DM3" i="1" s="1"/>
  <c r="DG3" i="1"/>
  <c r="DF3" i="1"/>
  <c r="DD3" i="1"/>
  <c r="DE3" i="1" s="1"/>
  <c r="CY3" i="1"/>
  <c r="CX3" i="1"/>
  <c r="CW3" i="1"/>
  <c r="CV3" i="1"/>
  <c r="CQ3" i="1"/>
  <c r="CP3" i="1"/>
  <c r="CN3" i="1"/>
  <c r="CO3" i="1" s="1"/>
  <c r="CI3" i="1"/>
  <c r="CH3" i="1"/>
  <c r="CF3" i="1"/>
  <c r="CG3" i="1" s="1"/>
  <c r="CA3" i="1"/>
  <c r="BZ3" i="1"/>
  <c r="BX3" i="1"/>
  <c r="BS3" i="1"/>
  <c r="BR3" i="1"/>
  <c r="BP3" i="1"/>
  <c r="BK3" i="1"/>
  <c r="BJ3" i="1"/>
  <c r="BL3" i="1" s="1"/>
  <c r="BH3" i="1"/>
  <c r="BI3" i="1" s="1"/>
  <c r="BC3" i="1"/>
  <c r="BB3" i="1"/>
  <c r="BD3" i="1" s="1"/>
  <c r="BA3" i="1"/>
  <c r="AZ3" i="1"/>
  <c r="DW2" i="1"/>
  <c r="DV2" i="1"/>
  <c r="DT2" i="1"/>
  <c r="DU2" i="1" s="1"/>
  <c r="DO2" i="1"/>
  <c r="DN2" i="1"/>
  <c r="DL2" i="1"/>
  <c r="DM2" i="1" s="1"/>
  <c r="DG2" i="1"/>
  <c r="DF2" i="1"/>
  <c r="DD2" i="1"/>
  <c r="DE2" i="1" s="1"/>
  <c r="CY2" i="1"/>
  <c r="CX2" i="1"/>
  <c r="CV2" i="1"/>
  <c r="CW2" i="1" s="1"/>
  <c r="CQ2" i="1"/>
  <c r="CP2" i="1"/>
  <c r="CN2" i="1"/>
  <c r="CO2" i="1" s="1"/>
  <c r="CI2" i="1"/>
  <c r="CH2" i="1"/>
  <c r="CF2" i="1"/>
  <c r="CG2" i="1" s="1"/>
  <c r="CA2" i="1"/>
  <c r="BZ2" i="1"/>
  <c r="BX2" i="1"/>
  <c r="BY2" i="1" s="1"/>
  <c r="BS2" i="1"/>
  <c r="BR2" i="1"/>
  <c r="BP2" i="1"/>
  <c r="BQ2" i="1" s="1"/>
  <c r="BK2" i="1"/>
  <c r="BJ2" i="1"/>
  <c r="BL2" i="1" s="1"/>
  <c r="BH2" i="1"/>
  <c r="BI2" i="1" s="1"/>
  <c r="BC2" i="1"/>
  <c r="BB2" i="1"/>
  <c r="BD2" i="1" s="1"/>
  <c r="AZ2" i="1"/>
  <c r="BA2" i="1" s="1"/>
  <c r="CR6" i="1" l="1"/>
  <c r="DX5" i="1"/>
  <c r="DI5" i="1"/>
  <c r="DP5" i="1"/>
  <c r="BE4" i="1"/>
  <c r="CB5" i="1"/>
  <c r="DI6" i="1"/>
  <c r="DH3" i="1"/>
  <c r="BU2" i="1"/>
  <c r="DX4" i="1"/>
  <c r="CB6" i="1"/>
  <c r="DH6" i="1"/>
  <c r="CC6" i="1"/>
  <c r="BE6" i="1"/>
  <c r="CZ5" i="1"/>
  <c r="BU4" i="1"/>
  <c r="CZ3" i="1"/>
  <c r="DX3" i="1"/>
  <c r="CB3" i="1"/>
  <c r="BM3" i="1"/>
  <c r="BT5" i="1"/>
  <c r="BU6" i="1"/>
  <c r="DA6" i="1"/>
  <c r="CS4" i="1"/>
  <c r="BE5" i="1"/>
  <c r="CC5" i="1"/>
  <c r="DH5" i="1"/>
  <c r="CJ5" i="1"/>
  <c r="DA2" i="1"/>
  <c r="BU3" i="1"/>
  <c r="BE3" i="1"/>
  <c r="BM6" i="1"/>
  <c r="CS6" i="1"/>
  <c r="BM4" i="1"/>
  <c r="DH2" i="1"/>
  <c r="CJ2" i="1"/>
  <c r="CK2" i="1"/>
  <c r="DQ2" i="1"/>
  <c r="BM2" i="1"/>
  <c r="CZ2" i="1"/>
  <c r="BT2" i="1"/>
  <c r="DI2" i="1"/>
  <c r="BT3" i="1"/>
  <c r="CR3" i="1"/>
  <c r="DA5" i="1"/>
  <c r="DY5" i="1"/>
  <c r="CS3" i="1"/>
  <c r="DP3" i="1"/>
  <c r="CR2" i="1"/>
  <c r="DQ3" i="1"/>
  <c r="CS2" i="1"/>
  <c r="DP2" i="1"/>
  <c r="CC3" i="1"/>
  <c r="DA3" i="1"/>
  <c r="DY3" i="1"/>
  <c r="CB2" i="1"/>
  <c r="DX2" i="1"/>
  <c r="DY4" i="1"/>
  <c r="BE2" i="1"/>
  <c r="CC2" i="1"/>
  <c r="DY2" i="1"/>
  <c r="CK4" i="1"/>
  <c r="CJ3" i="1"/>
  <c r="CR5" i="1"/>
  <c r="DQ5" i="1"/>
  <c r="CK3" i="1"/>
  <c r="DI3" i="1"/>
  <c r="CS5" i="1"/>
  <c r="BM5" i="1"/>
  <c r="CK5" i="1"/>
  <c r="DX6" i="1"/>
  <c r="CC4" i="1"/>
  <c r="DI4" i="1"/>
  <c r="BU5" i="1"/>
  <c r="CJ6" i="1"/>
  <c r="DY6" i="1"/>
  <c r="CK6" i="1"/>
  <c r="DH4" i="1"/>
  <c r="CR4" i="1"/>
  <c r="DP6" i="1"/>
  <c r="CB4" i="1"/>
  <c r="CZ6" i="1"/>
  <c r="DQ6" i="1"/>
  <c r="DP4" i="1"/>
  <c r="BT6" i="1"/>
  <c r="CZ4" i="1"/>
  <c r="DQ4" i="1"/>
  <c r="CJ4" i="1"/>
  <c r="DA4" i="1"/>
  <c r="BT4" i="1"/>
</calcChain>
</file>

<file path=xl/sharedStrings.xml><?xml version="1.0" encoding="utf-8"?>
<sst xmlns="http://schemas.openxmlformats.org/spreadsheetml/2006/main" count="278" uniqueCount="194">
  <si>
    <t>ID
EJE</t>
  </si>
  <si>
    <t>EJE RECTOR</t>
  </si>
  <si>
    <t>DEPENDENCIA</t>
  </si>
  <si>
    <t>DEPENDENCIA CORRESPONSABLE</t>
  </si>
  <si>
    <t>ACTIVIDAD QUE CONTRIBUYE A INDICADOR DE IMCO
DIRECTAMENTE  / INDIRECTAMENTE</t>
  </si>
  <si>
    <t>SUBINDICE DE IMCO</t>
  </si>
  <si>
    <t>NOMBRE DEL INDICADOR DE IMCO AL QUE CONTRIBUYE</t>
  </si>
  <si>
    <t xml:space="preserve">COPARTICIPANTES CON OTRA DEPENDENCIA </t>
  </si>
  <si>
    <t>OBJETIVO DE LA ACTIVIDAD</t>
  </si>
  <si>
    <t>Nombre del indicador</t>
  </si>
  <si>
    <t>DEFINICIÓN DEL INDICADOR</t>
  </si>
  <si>
    <t>VARIABLE 1</t>
  </si>
  <si>
    <t>VARIABLE 2</t>
  </si>
  <si>
    <t>ACRÓNIMO V1</t>
  </si>
  <si>
    <t>ACRÓNIMO V2</t>
  </si>
  <si>
    <t>TIPO DE INDICADOR</t>
  </si>
  <si>
    <t xml:space="preserve">DIMENSIÓN </t>
  </si>
  <si>
    <t>UNIDAD DE MEDIDA V1</t>
  </si>
  <si>
    <t>UNIDAD DE MEDIDA V2</t>
  </si>
  <si>
    <t>MEDIOS DE VERIFICACIÓN</t>
  </si>
  <si>
    <t>SUPUESTOS</t>
  </si>
  <si>
    <t>SENTIDO DEL INDICADOR</t>
  </si>
  <si>
    <t xml:space="preserve">FRECUENCIA </t>
  </si>
  <si>
    <t>PORCENTAJE DE RESULTADO DEL INDICADOR 
"BIMESTRAL"
(ABRIL - MAYO 2022)</t>
  </si>
  <si>
    <t>PORCENTAJE DE RESULTADO DE LA ACTIVIDAD
"BIMESTRAL"
(ABRIL-MAYO 2022)</t>
  </si>
  <si>
    <t>ACUMULADO DE LAS METAS TRIMESTRALES (SEPTIEMBRE-DICIEMBRE 2021, ENERO-MAYO 2022</t>
  </si>
  <si>
    <t>ACUMULADO DE LOS RESULTADOS TRIMESTRALES (SEPTIEMBRE-DICIEMBRE 2021) Y (ENERO-MAYO2022)</t>
  </si>
  <si>
    <t>PORCENTAJE ACUMULADO DE LAS METAS TRIMESTRALES (SEPTIEMBRE-DICIEMBRE 2021, ENERO-MAYO 2022</t>
  </si>
  <si>
    <t>PORCENTAJE ACUMULADO DE LOS RESULTADOS TRIMESTRALES (SEPTIEMBRE-DICIEMBRE 2021) Y (ENERO-MAYO 2022)</t>
  </si>
  <si>
    <t>RESULTADO TRIMESTRAL
(JUNIO-SEPTIEMBRE 2022)</t>
  </si>
  <si>
    <t>PORCENTAJE DE RESULTADO DEL INDICADOR 
"TRIMESTRAL"
(JUNIO - SEPTIEMBRE 2022)</t>
  </si>
  <si>
    <t>PORCENTAJE DE RESULTADO DE LA ACTIVIDAD
"TRIMESTRAL"
( JUNIO - SEPTIMEBRE 2022)</t>
  </si>
  <si>
    <t>ACUMULADO DE LAS METAS TRIMESTRALES (SEPTIEMBRE-DICIEMBRE 2021, ENERO-SEPTIEMBRE 2022</t>
  </si>
  <si>
    <t>ACUMULADO DE LOS RESULTADOS TRIMESTRALES (SEPTIEMBRE-DICIEMBRE 2021) Y (ENERO-SEPTIEMBRE 2022)</t>
  </si>
  <si>
    <t>PORCENTAJE ACUMULADO DE LAS METAS TRIMESTRALES (SEPTIEMBRE-DICIEMBRE 2021, ENERO-SEPTIEMBRE 2022</t>
  </si>
  <si>
    <t>PORCENTAJE ACUMULADO DE LOS RESULTADOS TRIMESTRALES (SEPTIEMBRE-DICIEMBRE 2021) Y (ENERO-SEPTIEMBRE 2022)</t>
  </si>
  <si>
    <t>RESULTADO TRIMESTRAL (OCTUBRE - DICIEMBRE 2022)</t>
  </si>
  <si>
    <t>PORCENTAJE DE RESULTADO DEL INDICADOR 
"TRIMESTRAL"
(OCTUBRE - DICIEMBRE 2022)</t>
  </si>
  <si>
    <t>PORCENTAJE DE RESULTADO DE LA ACTIVIDAD
"TRIMESTRAL"
( OCTUBRE - DICIEMBRE 2022)</t>
  </si>
  <si>
    <t>ACUMULADO DE LAS METAS TRIMESTRALES (SEPTIEMBRE 2021 -DICIEMBRE 2022)</t>
  </si>
  <si>
    <t>ACUMULADO DE RESULTADOS TRIMESTRALES (SEPTIEMBRE 2021 -DICIEMBRE 2022)</t>
  </si>
  <si>
    <t>RESULTADO TRIMESTRAL (ENERO - MARZO 2023)</t>
  </si>
  <si>
    <t>PORCENTAJE DE RESULTADO DEL INDICADOR 
"TRIMESTRAL"
(ENERO - MARZO 2023)</t>
  </si>
  <si>
    <t>PORCENTAJE DE RESULTADO DE LA ACTIVIDAD
"TRIMESTRAL"
(ENERO - MARZO 2023)</t>
  </si>
  <si>
    <t>ACUMULADO DE LAS METAS TRIMESTRALES (SEPTIEMBRE 2021 -MARZO 2023)</t>
  </si>
  <si>
    <t>ACUMULADO DE RESULTADOS TRIMESTRALES (SEPTIEMBRE 2021 -MARZO 2023)</t>
  </si>
  <si>
    <t>PORCENTAJE ACUMULADO DE LAS METAS TRIMESTRALES (SEPTIEMBRE-DICIEMBRE 2021, ENERO-MARZO 2023</t>
  </si>
  <si>
    <t>PORCENTAJE ACUMULADO DE LOS RESULTADOS TRIMESTRALES (SEPTIEMBRE-DICIEMBRE 2021) Y (ENERO-MARZO 2023)</t>
  </si>
  <si>
    <t>RESULTADO TRIMESTRAL (ABRIL - JUNIO 2023)</t>
  </si>
  <si>
    <t>PORCENTAJE DE RESULTADO DEL INDICADOR 
"TRIMESTRAL"
(ABRIL - JUNIO 2023)</t>
  </si>
  <si>
    <t>PORCENTAJE DE RESULTADO DE LA ACTIVIDAD
"TRIMESTRAL"
(ABRIL - JUNIO 2023)</t>
  </si>
  <si>
    <t>ACUMULADO DE LAS METAS TRIMESTRALES (SEPTIEMBRE 2021 -JUNIO 2023)</t>
  </si>
  <si>
    <t>ACUMULADO DE RESULTADOS TRIMESTRALES (SEPTIEMBRE 2021 -JUNIO 2023)</t>
  </si>
  <si>
    <t>PORCENTAJE ACUMULADO DE LAS METAS TRIMESTRALES (SEPTIEMBRE-DICIEMBRE 2021, ABRIL - JUNIO 2023)</t>
  </si>
  <si>
    <t>PORCENTAJE ACUMULADO DE LOS RESULTADOS TRIMESTRALES (SEPTIEMBRE-DICIEMBRE 2021) Y (ABRIL - JUNIO 2023)</t>
  </si>
  <si>
    <t>RESULTADO TRIMESTRAL (JULIO - SEPTIEMBRE 2023)</t>
  </si>
  <si>
    <t>PORCENTAJE DE RESULTADO DEL INDICADOR 
"TRIMESTRAL"
(JULIO - SEPTIEMBRE 2023)</t>
  </si>
  <si>
    <t>PORCENTAJE DE RESULTADO DE LA ACTIVIDAD
"TRIMESTRAL"
(JULIO - SEPTIEMBRE 2023)</t>
  </si>
  <si>
    <t>ACUMULADO DE LAS METAS TRIMESTRALES (SEPTIEMBRE 2021 -SEPTIEMBRE2023)</t>
  </si>
  <si>
    <t>ACUMULADO DE RESULTADOS TRIMESTRALES (SEPTIEMBRE 2021 -SEPTIEMBRE 2023)</t>
  </si>
  <si>
    <t>PORCENTAJE ACUMULADO DE LAS METAS TRIMESTRALES (SEPTIEMBRE-DICIEMBRE 2021, JULIO - SEPTIEMBRE 2023)</t>
  </si>
  <si>
    <t>PORCENTAJE ACUMULADO DE LOS RESULTADOS TRIMESTRALES (SEPTIEMBRE-DICIEMBRE 2021) Y (JULIO - SEPTIEMBRE 2023)</t>
  </si>
  <si>
    <t>RESULTADO TRIMESTRAL (OCTUBRE-DICIEMBRE 2023)</t>
  </si>
  <si>
    <t>PORCENTAJE DE RESULTADO DEL INDICADOR 
"TRIMESTRAL"
(OCTUBRE-DICIEMBRE 2023)</t>
  </si>
  <si>
    <t>PORCENTAJE DE RESULTADO DE LA ACTIVIDAD
"TRIMESTRAL"
(OCTUBRE-DICIEMBRE 2023)</t>
  </si>
  <si>
    <t>ACUMULADO DE LAS METAS TRIMESTRALES (SEPTIEMBRE 2021 -DICIEMBRE 2023)</t>
  </si>
  <si>
    <t>ACUMULADO DE RESULTADOS TRIMESTRALES (SEPTIEMBRE 2021 -DICIEMBRE 2023)</t>
  </si>
  <si>
    <t>PORCENTAJE ACUMULADO DE LAS METAS TRIMESTRALES (SEPTIEMBRE 2021 -DICIEMBRE 2023)</t>
  </si>
  <si>
    <t>PORCENTAJE ACUMULADO DE LOS RESULTADOS TRIMESTRALES (SEPTIEMBRE 2021 -DICIEMBRE 2023)</t>
  </si>
  <si>
    <t>RESULTADO TRIMESTRAL (ENERO-MARZO 2024)</t>
  </si>
  <si>
    <t>PORCENTAJE DE RESULTADO DEL INDICADOR 
"TRIMESTRAL"
(ENERO-MARZO 2024)</t>
  </si>
  <si>
    <t>PORCENTAJE DE RESULTADO DE LA ACTIVIDAD
"TRIMESTRAL"
(ENERO-MARZO 2024)</t>
  </si>
  <si>
    <t>ACUMULADO DE LAS METAS TRIMESTRALES (SEPTIEMBRE 2021 -MARZO 2024)</t>
  </si>
  <si>
    <t>ACUMULADO DE RESULTADOS TRIMESTRALES (SEPTIEMBRE 2021 -MARZO 2024)</t>
  </si>
  <si>
    <t>PORCENTAJE ACUMULADO DE LAS METAS TRIMESTRALES (SEPTIEMBRE 2021 -MARZO 2024)</t>
  </si>
  <si>
    <t>PORCENTAJE ACUMULADO DE LOS RESULTADOS TRIMESTRALES (SEPTIEMBRE 2021 -MARZO 2024)</t>
  </si>
  <si>
    <t>RESULTADO TRIMESTRAL (ABRIL-JUNIO 2024)</t>
  </si>
  <si>
    <t>PORCENTAJE DE RESULTADO DEL INDICADOR 
"TRIMESTRAL"
(ABRIL-JUNIO 2024)</t>
  </si>
  <si>
    <t>PORCENTAJE DE RESULTADO DE LA ACTIVIDAD
"TRIMESTRAL"
(ABRIL-JUNIO 2024)</t>
  </si>
  <si>
    <t>ACUMULADO DE LAS METAS TRIMESTRALES (SEPTIEMBRE 2021 -JUNIO 2024)</t>
  </si>
  <si>
    <t>ACUMULADO DE RESULTADOS TRIMESTRALES (SEPTIEMBRE 2021 -JUNIO 2024)</t>
  </si>
  <si>
    <t>PORCENTAJE ACUMULADO DE LAS METAS TRIMESTRALES (SEPTIEMBRE 2021 -JUNIO 2024)</t>
  </si>
  <si>
    <t>PORCENTAJE ACUMULADO DE LOS RESULTADOS TRIMESTRALES (SEPTIEMBRE 2021 -JUNIO 2024)</t>
  </si>
  <si>
    <t>RESULTADO TRIMESTRAL JULIO-SEPTIEMBRE 2024</t>
  </si>
  <si>
    <t>PORCENTAJE DE RESULTADO DEL INDICADOR 
"TRIMESTRAL"
(JULIO-SEPTIEMBRE 2024)</t>
  </si>
  <si>
    <t>PORCENTAJE DE RESULTADO DE LA ACTIVIDAD
"TRIMESTRAL"
(JULIO-SEPTIEMBRE 2024)</t>
  </si>
  <si>
    <t>ACUMULADO DE LAS METAS TRIMESTRALES (SEPTIEMBRE 2021 -SEPTIEMBRE 2024)</t>
  </si>
  <si>
    <t>ACUMULADO DE RESULTADOS TRIMESTRALES (SEPTIEMBRE 2021 - SEPTIEMBRE 2024)</t>
  </si>
  <si>
    <t>PORCENTAJE ACUMULADO DE LAS METAS TRIMESTRALES (SEPTIEMBRE 2021 -SEPTIEMBRE 2024)</t>
  </si>
  <si>
    <t>PORCENTAJE ACUMULADO DE LOS RESULTADOS TRIMESTRALES (SEPTIEMBRE 2021 -SEPTIEMBRE 2024)</t>
  </si>
  <si>
    <t>ACTIVIDAD CONCLUIDA (≥100%)</t>
  </si>
  <si>
    <t>ACTIVIDAD CANCELADA (SI/NO)</t>
  </si>
  <si>
    <t>JUSTIFICACIÓN DE CALCELACIÓN</t>
  </si>
  <si>
    <t>N/A</t>
  </si>
  <si>
    <t>INSTRUMENTOS DE DESARROLLO DE LA CIUDAD ACTUALIZADOS.</t>
  </si>
  <si>
    <t>POLÍTICA PÚBLICA INNOVADORA APLICADA</t>
  </si>
  <si>
    <t>ALUMBRADO PÚBLICO MEJORADO</t>
  </si>
  <si>
    <t>ID
OBJ</t>
  </si>
  <si>
    <t>ID
ESTR</t>
  </si>
  <si>
    <t>ID
LA</t>
  </si>
  <si>
    <t>5.1.2.5</t>
  </si>
  <si>
    <t>Fortalecer el proceso del presupuesto participativo para incentivar una mayor participación de la ciudadanía en el ejercicio del mismo, así como incrementar su monto presupuestal de manera progresiva.</t>
  </si>
  <si>
    <t>5.4.2.1</t>
  </si>
  <si>
    <t>Fortalecer la colaboración con organizaciones de la sociedad civil en los diferentes temas relacionados con el quehacer del gobierno municipal para mejorar los servicios públicos.</t>
  </si>
  <si>
    <t>5.4.2.2</t>
  </si>
  <si>
    <t>Impulsar los mecanismos de participación con la ciudadanía para conocer sus necesidades y plasmarlas en los reglamentos municipales.</t>
  </si>
  <si>
    <t>5.4.2.4</t>
  </si>
  <si>
    <t>Instalar y apoyar la operación de los consejos consultivos y mecanismos de participación ciudadana.</t>
  </si>
  <si>
    <t>5.4.4.2</t>
  </si>
  <si>
    <t>Consolidar la colaboración con organismos no gubernamentales  que fomenten  la participación ciudadana.</t>
  </si>
  <si>
    <t>5.1.2</t>
  </si>
  <si>
    <t>5.4.2</t>
  </si>
  <si>
    <t>5.4.4</t>
  </si>
  <si>
    <t>Garantizar que el gobierno municipal de Chihuahua mantenga finanzas públicas sanas, transparentes y apegadas a la legalidad, fortaleciendo la confianza de la ciudadanía y las instituciones bancarias y financieras.</t>
  </si>
  <si>
    <t>Fortalecer la colaboración entre el gobierno municipal, la sociedad y entidades externas para trabajar conjuntamente en la solución de los retos del presente y del futuro.</t>
  </si>
  <si>
    <t>OBJETIVOS</t>
  </si>
  <si>
    <t xml:space="preserve">ESTRATEGIAS </t>
  </si>
  <si>
    <t xml:space="preserve">LÍNEA DE ACCIÓN </t>
  </si>
  <si>
    <t>Gobierno que escucha y resuelve, más transparente, eficaz y eficiente</t>
  </si>
  <si>
    <t>Propuesta de Campaña</t>
  </si>
  <si>
    <t>SA</t>
  </si>
  <si>
    <t>CPC / Compromiso por la Paz / DESEC / Propuesta de Campaña</t>
  </si>
  <si>
    <t>CPC</t>
  </si>
  <si>
    <t>META
TOTAL 2024 - 2027</t>
  </si>
  <si>
    <t>RESULTADO TETRAMESTRAL 
(SEPTIEMBRE -DICIEMBRE 2024)</t>
  </si>
  <si>
    <t>PORCENTAJE DE RESULTADO DEL INDICADOR 
"TETRAMESTRAL"
(SEPTIEMBRE-DICIEMBRE 2024)</t>
  </si>
  <si>
    <t>PORCENTAJE DE RESULTADO DE LA ACTIVIDAD
"TETRAMESTRAL"
(SEPTIEMBRE-DICIEMBRE 2024)</t>
  </si>
  <si>
    <t>META TRIMESTRAL (ENERO-MARZO 2025)</t>
  </si>
  <si>
    <t>RESULTADO TRIMESTRAL 
(ENERO-MARZO 2025)</t>
  </si>
  <si>
    <t>PORCENTAJE DE RESULTADO DEL INDICADOR 
TRIMESTRAL (ENERO-MARZO 2025)</t>
  </si>
  <si>
    <t>PORCENTAJE DE RESULTADO DE LA ACTIVIDAD
TRIMESTRAL (ENERO-MARZO 2025)</t>
  </si>
  <si>
    <t>ACUMULADO DE LAS METAS TRIMESTRALES (SEPTIEMBRE-DICIEMBRE 2024, ENERO-MARZO 2025)</t>
  </si>
  <si>
    <t>ACUMULADO DE LOS RESULTADOS TRIMESTRALES (SEPTIEMBRE-DICIEMBRE 2024, ENERO-MARZO 2025)</t>
  </si>
  <si>
    <t>PORCENTAJE ACUMULADO DE LAS METAS TRIMESTRALES (SEPTIEMBRE-DICIEMBRE 2024, ENERO-MARZO 2025)</t>
  </si>
  <si>
    <t>PORCENTAJE ACUMULADO DE LOS RESULTADOS TRIMESTRALES (SEPTIEMBRE-DICIEMBRE 2024, ENERO-MARZO 2025)</t>
  </si>
  <si>
    <t>RESULTADO BIMESTRAL
(ABRIL - MAYO 2025)</t>
  </si>
  <si>
    <t>FORMULA DE CÁLCULO</t>
  </si>
  <si>
    <t>FUENTE DE PROPUESTA</t>
  </si>
  <si>
    <t>COORDINACIÓN DE PARTICIPACIÓN CIUDADANA</t>
  </si>
  <si>
    <t xml:space="preserve">Implementar acciones de mejora en el proceso de ejecución del presupuesto participativo </t>
  </si>
  <si>
    <t>Porcentaje de acciones de mejora implementadas</t>
  </si>
  <si>
    <t>Acciones de mejora programadas</t>
  </si>
  <si>
    <t xml:space="preserve">Acciones de mejora realizadas </t>
  </si>
  <si>
    <t>Eficacia</t>
  </si>
  <si>
    <t>Desempeño</t>
  </si>
  <si>
    <t xml:space="preserve">Acciones </t>
  </si>
  <si>
    <t>INDIRECTAMENTE</t>
  </si>
  <si>
    <t>SISTEMA POLITICO Y GOBIERNOS</t>
  </si>
  <si>
    <t>INGRESOS PROPIOS</t>
  </si>
  <si>
    <t>SECRETARÍA DEL AYUNTAMIENTO</t>
  </si>
  <si>
    <t xml:space="preserve">DOP, DMU, DDHE,IMPLAN, </t>
  </si>
  <si>
    <t>ANUAL</t>
  </si>
  <si>
    <t>1. CONVOCATORIA.
2.FOROS INFORMATIVOS.3.RECEPCIÓN DE PROPUESTAS 4.VALIDACIÓN DE PROYECTOS 5. CONSULTA PUBLICA 6. APROBACIÓN DE PROYECTOS</t>
  </si>
  <si>
    <t>1. LA UNIDAD ADMINISTRATIVA RESPONSABLE REALIZA LAS ACCIONES NECESARIAS PARA PROPONER UN AUMENTO EN EL PORCENTAJE DEL PRESUPUESTO PARTICIPATIVO.</t>
  </si>
  <si>
    <t>CONSEJOS Y COMITÉS CIUDADANOS</t>
  </si>
  <si>
    <t>1. INFORME TÉCNICO DE LA ACTIVIDAD.
2. INFORME DE ACCIONES.
3. RELACIÓN DE CONSEJOS Y COMITÉS CIUDADANOS EN FUNCIONES.</t>
  </si>
  <si>
    <t>1. LAS Y LOS CIUDADANOS PARTICIPAN ACTIVAMENTE SEGUIMIENTO DE LOS CONSEJOS Y COMITÉS CIUDADANOS ESTABLECIDOS EN LA LEY DE PARTICIPACIÓN CIUDADANA Y SU REGLAMENTO.</t>
  </si>
  <si>
    <t>ASCENDENTE</t>
  </si>
  <si>
    <t>GESTIÓN</t>
  </si>
  <si>
    <t>1. LA UNIDAD ADMINISTRATIVA RESPONSABLE REALIZA LAS ACCIONES NECESARIAS PARA PROPONER LOS ESPACIOS PUBLICOS PARA LA INTERVENCIÓN</t>
  </si>
  <si>
    <t>generar el mejoramiento de los espacios publicos con participación ciudadana</t>
  </si>
  <si>
    <t>Impulsar los mecanismos de participación ciudadana así conocer sus areas de mejora y someterlas a consideración del Ayuntamiento</t>
  </si>
  <si>
    <t>CONVENIOS DE COLABORACIÓN CON INSTITUCIONES GUBERNAMENTALES Y ORGANIZACIONES NO GUBERNAMENTALES PARA  INCENTIVAS LA PARTICIPACIÓN CIUDADANA</t>
  </si>
  <si>
    <t>MEDIR LA CANTIDAD DE CONSEJOS Y COMITÉS EN FUNCIONES, ESTABLECIDOS EN EL REGLAMENTO  DE PARTICIPACIÓN CIUDADANA, CON RESPECTO A LA META PROGRAMADA.</t>
  </si>
  <si>
    <t>CALIDAD</t>
  </si>
  <si>
    <t>(AMR/AMP)*100</t>
  </si>
  <si>
    <t>AMR</t>
  </si>
  <si>
    <t>AMP</t>
  </si>
  <si>
    <t>DAR SEGUIMIENTO A LA CONFORMACIÓN DE   LOS CONSEJOS Y COMITÉS CIUDADANOS ESTABLECIDOS EN LA LEY DE PARTICIPACIÓN CIUDADANA Y SU REGLAMENTO.</t>
  </si>
  <si>
    <t>1. INVOLUCRAMIENTO DE PERSONAS DE LA SOCIEDAD CIVIL CON EL GOBIERNO MUNICIPAL;  2. EN SU CASO FIRMAS DE CONVENIO DE COLABORACIÓN; 3. RESULTADOS EMITIDOS.</t>
  </si>
  <si>
    <t>IMPULSAR QUE LAS ORGANIZACIONES NO GUBERNAMENTALES SE INVOLUCREN EN LA TOMA DE DECISIONES DEL GOBIERNO MUNICIPAL</t>
  </si>
  <si>
    <t>MEDIR LA CANTIDAD DE ORGANIZACIONES NO GUBERNAMENTALES PARTICIPANDO DIRECTAMENTE EN EL GOBIERNO</t>
  </si>
  <si>
    <t>MEDIR LA CANTIDAD DE MODIFICACIONES QUE SE REALICEN EN EL REGLAMENTO DE PARTICIPACIÓN CIUDADANA</t>
  </si>
  <si>
    <t>1. EVALUACIÓN Y ANALISIS DE MODIFICACIONES AL REGLAMETO DE PARTICIPACIÓN CIUDADANA 2. MODIFICACIONES REALIZADAS DERIVADAS DEL PRIMERO PUNTO</t>
  </si>
  <si>
    <t>1. INICIO DE PROCEDIMIENTO. 2.REVISIÓN DE LOS ESPACIOS PUBLICOS.3 INSTALACIÓN DE COMITÉ SELECCIONADOR. 4.SELECCIÓN DEL ESPACIO. 5.EJECUCIÓN</t>
  </si>
  <si>
    <t>MODIFICACIONES IMPLEMENTADAS AL REGLAMENTO DE PARTICIPACIÓN CIUDADANA</t>
  </si>
  <si>
    <t>META TETRAMESTRAL
(OCTUBRE -DICIEMBRE 2024)</t>
  </si>
  <si>
    <t>META TRIMESTRAL(JULIO-SEPTIEMBRE 2025)</t>
  </si>
  <si>
    <t>META TRIMESTRAL (OCTUBRE-DICIEMBRE 2025)</t>
  </si>
  <si>
    <t>META TRIMESTRAL (ENERO-MARZO 2026)</t>
  </si>
  <si>
    <t>META TRIMESTRAL  (ABRIL-JUNIO 2026)</t>
  </si>
  <si>
    <t>META TRIMESTRAL  (JULIO-SEPTIEMBRE 2026)</t>
  </si>
  <si>
    <t>META TRIMESTRAL  (OCTUBRE-DICIEMBRE 2026)</t>
  </si>
  <si>
    <t>META TRIMESTRAL  (ENERO-MARZO 2027)</t>
  </si>
  <si>
    <t>META TRIMESTRAL  (ABRIL-JUNIO 2027)</t>
  </si>
  <si>
    <t>META TRIMESTRAL (JULIO-SEPTIEMBRE 2027)</t>
  </si>
  <si>
    <t>META TRIESTRAL
(ABRIL -JUNIO 2025)</t>
  </si>
  <si>
    <t>Porcentaje de acciones de mejora en el Presupuesto Participativo  implementadas</t>
  </si>
  <si>
    <t xml:space="preserve">medir el porcentaje de acciones de mejora n el proceso de ejecución del presupuesto participativo </t>
  </si>
  <si>
    <t>Porcentaje de acciones para mejorar los espacios publicos  implementadas</t>
  </si>
  <si>
    <t xml:space="preserve">MEDIR LA CANTIDAD DE DE ESPACIOS PUBLICOS MEJORADOS </t>
  </si>
  <si>
    <t>PORCENTAJE DE  CONSEJOS Y COMITÉS CIUDADANOS CONFORMADOS</t>
  </si>
  <si>
    <t>Porcentaje de acciones PARA INVOLUCRAR ORGANIZACIONES NO GUBERNAMENTALES  implementadas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</si>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</sst>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0"/>
      <name val="Calibri"/>
      <family val="2"/>
    </font>
    <font>
      <b/>
      <sz val="12"/>
      <color rgb="FF002060"/>
      <name val="Calibri"/>
      <family val="2"/>
    </font>
    <font>
      <b/>
      <sz val="12"/>
      <color rgb="FFE7E6E6"/>
      <name val="Calibri"/>
      <family val="2"/>
    </font>
    <font>
      <b/>
      <sz val="12"/>
      <color theme="0"/>
      <name val="Aptos Narrow"/>
      <family val="2"/>
      <scheme val="minor"/>
    </font>
    <font>
      <b/>
      <sz val="12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</font>
    <font>
      <sz val="12"/>
      <color theme="0"/>
      <name val="Aptos Narrow"/>
      <family val="2"/>
      <scheme val="minor"/>
    </font>
    <font>
      <sz val="22"/>
      <color theme="1"/>
      <name val="Arial"/>
      <family val="2"/>
    </font>
    <font>
      <sz val="8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7030A0"/>
        <bgColor rgb="FF7030A0"/>
      </patternFill>
    </fill>
    <fill>
      <patternFill patternType="solid">
        <fgColor rgb="FFDEEAF6"/>
        <bgColor rgb="FFDEEAF6"/>
      </patternFill>
    </fill>
    <fill>
      <patternFill patternType="solid">
        <fgColor theme="7"/>
        <bgColor theme="7"/>
      </patternFill>
    </fill>
    <fill>
      <patternFill patternType="solid">
        <fgColor rgb="FF002060"/>
        <bgColor rgb="FF002060"/>
      </patternFill>
    </fill>
    <fill>
      <patternFill patternType="solid">
        <fgColor rgb="FF9CC2E5"/>
        <bgColor rgb="FF9CC2E5"/>
      </patternFill>
    </fill>
    <fill>
      <patternFill patternType="solid">
        <fgColor rgb="FF00B050"/>
        <bgColor rgb="FF00B050"/>
      </patternFill>
    </fill>
    <fill>
      <patternFill patternType="solid">
        <fgColor theme="5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7EE6E4"/>
        <bgColor rgb="FFFFD965"/>
      </patternFill>
    </fill>
    <fill>
      <patternFill patternType="solid">
        <fgColor theme="9" tint="0.59999389629810485"/>
        <bgColor rgb="FFFFD965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rgb="FFFFD96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4" fillId="7" borderId="3" xfId="2" applyFont="1" applyFill="1" applyBorder="1" applyAlignment="1">
      <alignment horizontal="center" vertical="center" wrapText="1"/>
    </xf>
    <xf numFmtId="0" fontId="4" fillId="9" borderId="4" xfId="2" applyFont="1" applyFill="1" applyBorder="1" applyAlignment="1">
      <alignment horizontal="center" vertical="center" wrapText="1"/>
    </xf>
    <xf numFmtId="0" fontId="4" fillId="10" borderId="1" xfId="2" applyFont="1" applyFill="1" applyBorder="1" applyAlignment="1">
      <alignment horizontal="center" vertical="center" wrapText="1"/>
    </xf>
    <xf numFmtId="0" fontId="4" fillId="11" borderId="1" xfId="2" applyFont="1" applyFill="1" applyBorder="1" applyAlignment="1">
      <alignment horizontal="center" vertical="center" wrapText="1"/>
    </xf>
    <xf numFmtId="0" fontId="4" fillId="9" borderId="1" xfId="2" applyFont="1" applyFill="1" applyBorder="1" applyAlignment="1">
      <alignment horizontal="center" vertical="center" wrapText="1"/>
    </xf>
    <xf numFmtId="9" fontId="4" fillId="11" borderId="1" xfId="2" applyNumberFormat="1" applyFont="1" applyFill="1" applyBorder="1" applyAlignment="1">
      <alignment horizontal="center" vertical="center" wrapText="1"/>
    </xf>
    <xf numFmtId="0" fontId="4" fillId="12" borderId="1" xfId="2" applyFont="1" applyFill="1" applyBorder="1" applyAlignment="1">
      <alignment horizontal="center" vertical="center" wrapText="1"/>
    </xf>
    <xf numFmtId="0" fontId="4" fillId="13" borderId="1" xfId="2" applyFont="1" applyFill="1" applyBorder="1" applyAlignment="1">
      <alignment horizontal="center" vertical="center" wrapText="1"/>
    </xf>
    <xf numFmtId="9" fontId="4" fillId="13" borderId="1" xfId="1" applyFont="1" applyFill="1" applyBorder="1" applyAlignment="1">
      <alignment horizontal="center" vertical="center" wrapText="1"/>
    </xf>
    <xf numFmtId="10" fontId="4" fillId="11" borderId="1" xfId="2" applyNumberFormat="1" applyFont="1" applyFill="1" applyBorder="1" applyAlignment="1">
      <alignment horizontal="center" vertical="center" wrapText="1"/>
    </xf>
    <xf numFmtId="0" fontId="4" fillId="13" borderId="5" xfId="2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7" fillId="15" borderId="6" xfId="2" applyFont="1" applyFill="1" applyBorder="1" applyAlignment="1">
      <alignment horizontal="center" vertical="center" wrapText="1"/>
    </xf>
    <xf numFmtId="0" fontId="7" fillId="15" borderId="5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9" fontId="10" fillId="0" borderId="1" xfId="2" applyNumberFormat="1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9" fontId="10" fillId="0" borderId="1" xfId="1" applyFont="1" applyFill="1" applyBorder="1" applyAlignment="1">
      <alignment horizontal="center" vertical="center" wrapText="1"/>
    </xf>
    <xf numFmtId="9" fontId="10" fillId="0" borderId="2" xfId="2" applyNumberFormat="1" applyFont="1" applyBorder="1" applyAlignment="1">
      <alignment horizontal="center" vertical="center" wrapText="1"/>
    </xf>
    <xf numFmtId="9" fontId="0" fillId="0" borderId="3" xfId="1" applyFont="1" applyFill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3" fontId="10" fillId="0" borderId="2" xfId="2" applyNumberFormat="1" applyFont="1" applyBorder="1" applyAlignment="1">
      <alignment horizontal="center" vertical="center" wrapText="1"/>
    </xf>
    <xf numFmtId="3" fontId="8" fillId="0" borderId="1" xfId="2" applyNumberFormat="1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 wrapText="1"/>
    </xf>
    <xf numFmtId="10" fontId="8" fillId="0" borderId="1" xfId="2" applyNumberFormat="1" applyFont="1" applyBorder="1" applyAlignment="1">
      <alignment horizontal="center" vertical="center" wrapText="1"/>
    </xf>
    <xf numFmtId="0" fontId="4" fillId="7" borderId="11" xfId="2" applyFont="1" applyFill="1" applyBorder="1" applyAlignment="1">
      <alignment horizontal="center" vertical="center" wrapText="1"/>
    </xf>
    <xf numFmtId="0" fontId="4" fillId="8" borderId="9" xfId="2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2" fillId="0" borderId="3" xfId="2" applyBorder="1"/>
    <xf numFmtId="0" fontId="2" fillId="0" borderId="9" xfId="2" applyBorder="1" applyAlignment="1">
      <alignment horizontal="center" vertical="center" wrapText="1"/>
    </xf>
    <xf numFmtId="0" fontId="2" fillId="0" borderId="3" xfId="2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8" fillId="17" borderId="8" xfId="2" applyFont="1" applyFill="1" applyBorder="1" applyAlignment="1">
      <alignment horizontal="center" vertical="center" wrapText="1"/>
    </xf>
    <xf numFmtId="0" fontId="8" fillId="17" borderId="1" xfId="2" applyFont="1" applyFill="1" applyBorder="1" applyAlignment="1">
      <alignment horizontal="left" vertical="center" wrapText="1"/>
    </xf>
    <xf numFmtId="0" fontId="8" fillId="16" borderId="4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78E2B58E-1AE7-4849-828A-087FBC2CE5EA}"/>
    <cellStyle name="Porcentaje" xfId="1" builtinId="5"/>
  </cellStyles>
  <dxfs count="75">
    <dxf>
      <fill>
        <patternFill>
          <bgColor rgb="FF00B0F0"/>
        </patternFill>
      </fill>
    </dxf>
    <dxf>
      <font>
        <u val="double"/>
        <color theme="1"/>
      </font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92D05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u val="double"/>
        <color theme="1"/>
      </font>
    </dxf>
    <dxf>
      <font>
        <color theme="0"/>
      </font>
      <fill>
        <patternFill>
          <bgColor rgb="FF92D05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u val="double"/>
        <color theme="1"/>
      </font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92D05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u val="double"/>
        <color theme="1"/>
      </font>
    </dxf>
    <dxf>
      <font>
        <color theme="0"/>
      </font>
      <fill>
        <patternFill>
          <bgColor rgb="FF92D050"/>
        </patternFill>
      </fill>
    </dxf>
    <dxf>
      <font>
        <b/>
        <i val="0"/>
        <strike val="0"/>
        <u val="none"/>
      </font>
    </dxf>
    <dxf>
      <font>
        <color theme="0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1"/>
      </font>
    </dxf>
    <dxf>
      <font>
        <color theme="0"/>
      </font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B75F-5D2A-44DE-B5D2-6A1319C531E1}">
  <sheetPr>
    <pageSetUpPr fitToPage="1"/>
  </sheetPr>
  <dimension ref="B1:EB6"/>
  <sheetViews>
    <sheetView tabSelected="1" topLeftCell="L1" zoomScale="86" zoomScaleNormal="86" workbookViewId="0">
      <pane ySplit="1" topLeftCell="A3" activePane="bottomLeft" state="frozen"/>
      <selection activeCell="DR1" sqref="DR1"/>
      <selection pane="bottomLeft" activeCell="R4" sqref="R4"/>
    </sheetView>
  </sheetViews>
  <sheetFormatPr baseColWidth="10" defaultRowHeight="15" x14ac:dyDescent="0.25"/>
  <cols>
    <col min="1" max="1" width="3.7109375" customWidth="1"/>
    <col min="2" max="2" width="9.7109375" customWidth="1"/>
    <col min="3" max="3" width="24.42578125" customWidth="1"/>
    <col min="4" max="4" width="18" customWidth="1"/>
    <col min="5" max="5" width="23" customWidth="1"/>
    <col min="6" max="6" width="23.42578125" customWidth="1"/>
    <col min="7" max="7" width="28.42578125" customWidth="1"/>
    <col min="8" max="8" width="25.42578125" customWidth="1"/>
    <col min="9" max="9" width="33.28515625" customWidth="1"/>
    <col min="10" max="10" width="30.42578125" customWidth="1"/>
    <col min="11" max="11" width="40.5703125" customWidth="1"/>
    <col min="12" max="12" width="35.5703125" customWidth="1"/>
    <col min="13" max="13" width="37.42578125" customWidth="1"/>
    <col min="14" max="14" width="33.85546875" customWidth="1"/>
    <col min="15" max="15" width="35.7109375" customWidth="1"/>
    <col min="16" max="16" width="35" customWidth="1"/>
    <col min="17" max="17" width="25.85546875" customWidth="1"/>
    <col min="18" max="18" width="27.85546875" customWidth="1"/>
    <col min="19" max="19" width="35" customWidth="1"/>
    <col min="20" max="20" width="27.28515625" customWidth="1"/>
    <col min="21" max="21" width="36.140625" customWidth="1"/>
    <col min="22" max="22" width="36.7109375" customWidth="1"/>
    <col min="23" max="23" width="32.28515625" customWidth="1"/>
    <col min="24" max="24" width="34.7109375" customWidth="1"/>
    <col min="25" max="25" width="22.28515625" customWidth="1"/>
    <col min="26" max="26" width="19" customWidth="1"/>
    <col min="27" max="27" width="20" customWidth="1"/>
    <col min="28" max="28" width="17.5703125" customWidth="1"/>
    <col min="29" max="29" width="24.85546875" customWidth="1"/>
    <col min="30" max="30" width="28.42578125" customWidth="1"/>
    <col min="31" max="31" width="34.7109375" customWidth="1"/>
    <col min="32" max="32" width="19.5703125" customWidth="1"/>
    <col min="33" max="33" width="22" customWidth="1"/>
    <col min="34" max="34" width="19.42578125" customWidth="1"/>
    <col min="35" max="35" width="21.85546875" hidden="1" customWidth="1"/>
    <col min="36" max="36" width="21.7109375" hidden="1" customWidth="1"/>
    <col min="37" max="37" width="18.140625" hidden="1" customWidth="1"/>
    <col min="38" max="38" width="19.85546875" hidden="1" customWidth="1"/>
    <col min="39" max="39" width="21.140625" hidden="1" customWidth="1"/>
    <col min="40" max="40" width="16.7109375" hidden="1" customWidth="1"/>
    <col min="41" max="41" width="19.28515625" hidden="1" customWidth="1"/>
    <col min="42" max="42" width="14.85546875" customWidth="1"/>
    <col min="43" max="43" width="17.5703125" hidden="1" customWidth="1"/>
    <col min="44" max="44" width="20.5703125" hidden="1" customWidth="1"/>
    <col min="45" max="45" width="21.5703125" hidden="1" customWidth="1"/>
    <col min="46" max="46" width="19.85546875" hidden="1" customWidth="1"/>
    <col min="47" max="47" width="21.140625" hidden="1" customWidth="1"/>
    <col min="48" max="48" width="16.7109375" hidden="1" customWidth="1"/>
    <col min="49" max="49" width="19.28515625" hidden="1" customWidth="1"/>
    <col min="50" max="50" width="14.140625" customWidth="1"/>
    <col min="51" max="51" width="15.42578125" hidden="1" customWidth="1"/>
    <col min="52" max="52" width="17.85546875" hidden="1" customWidth="1"/>
    <col min="53" max="53" width="19" hidden="1" customWidth="1"/>
    <col min="54" max="54" width="17.28515625" hidden="1" customWidth="1"/>
    <col min="55" max="55" width="17.42578125" hidden="1" customWidth="1"/>
    <col min="56" max="56" width="17.85546875" hidden="1" customWidth="1"/>
    <col min="57" max="57" width="22.5703125" hidden="1" customWidth="1"/>
    <col min="58" max="58" width="15.42578125" customWidth="1"/>
    <col min="59" max="59" width="15.85546875" hidden="1" customWidth="1"/>
    <col min="60" max="60" width="18.5703125" hidden="1" customWidth="1"/>
    <col min="61" max="61" width="18" hidden="1" customWidth="1"/>
    <col min="62" max="62" width="19.140625" hidden="1" customWidth="1"/>
    <col min="63" max="63" width="19.5703125" hidden="1" customWidth="1"/>
    <col min="64" max="65" width="22.85546875" hidden="1" customWidth="1"/>
    <col min="66" max="66" width="17.85546875" customWidth="1"/>
    <col min="67" max="67" width="16.7109375" hidden="1" customWidth="1"/>
    <col min="68" max="68" width="18" hidden="1" customWidth="1"/>
    <col min="69" max="69" width="18.7109375" hidden="1" customWidth="1"/>
    <col min="70" max="70" width="16.140625" hidden="1" customWidth="1"/>
    <col min="71" max="71" width="15.85546875" hidden="1" customWidth="1"/>
    <col min="72" max="72" width="20.42578125" hidden="1" customWidth="1"/>
    <col min="73" max="73" width="18.140625" hidden="1" customWidth="1"/>
    <col min="74" max="74" width="16.28515625" customWidth="1"/>
    <col min="75" max="75" width="15.7109375" hidden="1" customWidth="1"/>
    <col min="76" max="76" width="21" hidden="1" customWidth="1"/>
    <col min="77" max="77" width="19.5703125" hidden="1" customWidth="1"/>
    <col min="78" max="78" width="15.5703125" hidden="1" customWidth="1"/>
    <col min="79" max="79" width="18.85546875" hidden="1" customWidth="1"/>
    <col min="80" max="80" width="19.85546875" hidden="1" customWidth="1"/>
    <col min="81" max="81" width="18.42578125" hidden="1" customWidth="1"/>
    <col min="82" max="82" width="20.28515625" customWidth="1"/>
    <col min="83" max="83" width="18.85546875" hidden="1" customWidth="1"/>
    <col min="84" max="85" width="22.140625" hidden="1" customWidth="1"/>
    <col min="86" max="87" width="21" hidden="1" customWidth="1"/>
    <col min="88" max="88" width="24.5703125" hidden="1" customWidth="1"/>
    <col min="89" max="89" width="25.28515625" hidden="1" customWidth="1"/>
    <col min="90" max="90" width="23.140625" customWidth="1"/>
    <col min="91" max="91" width="21.5703125" hidden="1" customWidth="1"/>
    <col min="92" max="92" width="23.85546875" hidden="1" customWidth="1"/>
    <col min="93" max="94" width="22.42578125" hidden="1" customWidth="1"/>
    <col min="95" max="95" width="23" hidden="1" customWidth="1"/>
    <col min="96" max="96" width="23.85546875" hidden="1" customWidth="1"/>
    <col min="97" max="97" width="25.7109375" hidden="1" customWidth="1"/>
    <col min="98" max="98" width="19" customWidth="1"/>
    <col min="99" max="99" width="21.5703125" hidden="1" customWidth="1"/>
    <col min="100" max="100" width="23.85546875" hidden="1" customWidth="1"/>
    <col min="101" max="101" width="22.42578125" hidden="1" customWidth="1"/>
    <col min="102" max="105" width="23" hidden="1" customWidth="1"/>
    <col min="106" max="106" width="18.5703125" customWidth="1"/>
    <col min="107" max="107" width="21.5703125" hidden="1" customWidth="1"/>
    <col min="108" max="108" width="23.85546875" hidden="1" customWidth="1"/>
    <col min="109" max="109" width="22.42578125" hidden="1" customWidth="1"/>
    <col min="110" max="113" width="23" hidden="1" customWidth="1"/>
    <col min="114" max="114" width="18.5703125" customWidth="1"/>
    <col min="115" max="115" width="21.5703125" hidden="1" customWidth="1"/>
    <col min="116" max="116" width="23.85546875" hidden="1" customWidth="1"/>
    <col min="117" max="117" width="22.42578125" hidden="1" customWidth="1"/>
    <col min="118" max="121" width="23" hidden="1" customWidth="1"/>
    <col min="122" max="122" width="18.28515625" customWidth="1"/>
    <col min="123" max="123" width="21.5703125" hidden="1" customWidth="1"/>
    <col min="124" max="124" width="23.85546875" hidden="1" customWidth="1"/>
    <col min="125" max="125" width="22.42578125" hidden="1" customWidth="1"/>
    <col min="126" max="129" width="23" hidden="1" customWidth="1"/>
    <col min="130" max="130" width="16.85546875" hidden="1" customWidth="1"/>
    <col min="131" max="131" width="18.140625" hidden="1" customWidth="1"/>
    <col min="132" max="132" width="17.85546875" hidden="1" customWidth="1"/>
  </cols>
  <sheetData>
    <row r="1" spans="2:132" ht="141.75" x14ac:dyDescent="0.25">
      <c r="B1" s="1" t="s">
        <v>0</v>
      </c>
      <c r="C1" s="1" t="s">
        <v>1</v>
      </c>
      <c r="D1" s="1" t="s">
        <v>97</v>
      </c>
      <c r="E1" s="1" t="s">
        <v>115</v>
      </c>
      <c r="F1" s="1" t="s">
        <v>98</v>
      </c>
      <c r="G1" s="1" t="s">
        <v>116</v>
      </c>
      <c r="H1" s="1" t="s">
        <v>99</v>
      </c>
      <c r="I1" s="1" t="s">
        <v>117</v>
      </c>
      <c r="J1" s="1" t="s">
        <v>2</v>
      </c>
      <c r="K1" s="1" t="s">
        <v>3</v>
      </c>
      <c r="L1" s="1" t="s">
        <v>137</v>
      </c>
      <c r="M1" s="2" t="s">
        <v>4</v>
      </c>
      <c r="N1" s="2" t="s">
        <v>5</v>
      </c>
      <c r="O1" s="2" t="s">
        <v>6</v>
      </c>
      <c r="P1" s="3" t="s">
        <v>7</v>
      </c>
      <c r="Q1" s="4" t="s">
        <v>8</v>
      </c>
      <c r="R1" s="5" t="s">
        <v>9</v>
      </c>
      <c r="S1" s="3" t="s">
        <v>10</v>
      </c>
      <c r="T1" s="3" t="s">
        <v>136</v>
      </c>
      <c r="U1" s="3" t="s">
        <v>11</v>
      </c>
      <c r="V1" s="3" t="s">
        <v>12</v>
      </c>
      <c r="W1" s="3" t="s">
        <v>13</v>
      </c>
      <c r="X1" s="3" t="s">
        <v>14</v>
      </c>
      <c r="Y1" s="3" t="s">
        <v>15</v>
      </c>
      <c r="Z1" s="3" t="s">
        <v>16</v>
      </c>
      <c r="AA1" s="3" t="s">
        <v>17</v>
      </c>
      <c r="AB1" s="6" t="s">
        <v>18</v>
      </c>
      <c r="AC1" s="7" t="s">
        <v>19</v>
      </c>
      <c r="AD1" s="8" t="s">
        <v>20</v>
      </c>
      <c r="AE1" s="41" t="s">
        <v>21</v>
      </c>
      <c r="AF1" s="7" t="s">
        <v>22</v>
      </c>
      <c r="AG1" s="42" t="s">
        <v>123</v>
      </c>
      <c r="AH1" s="9" t="s">
        <v>176</v>
      </c>
      <c r="AI1" s="10" t="s">
        <v>124</v>
      </c>
      <c r="AJ1" s="11" t="s">
        <v>125</v>
      </c>
      <c r="AK1" s="11" t="s">
        <v>126</v>
      </c>
      <c r="AL1" s="14" t="s">
        <v>131</v>
      </c>
      <c r="AM1" s="14" t="s">
        <v>132</v>
      </c>
      <c r="AN1" s="15" t="s">
        <v>133</v>
      </c>
      <c r="AO1" s="16" t="s">
        <v>134</v>
      </c>
      <c r="AP1" s="12" t="s">
        <v>127</v>
      </c>
      <c r="AQ1" s="10" t="s">
        <v>128</v>
      </c>
      <c r="AR1" s="11" t="s">
        <v>129</v>
      </c>
      <c r="AS1" s="13" t="s">
        <v>130</v>
      </c>
      <c r="AT1" s="14" t="s">
        <v>131</v>
      </c>
      <c r="AU1" s="14" t="s">
        <v>132</v>
      </c>
      <c r="AV1" s="15" t="s">
        <v>133</v>
      </c>
      <c r="AW1" s="16" t="s">
        <v>134</v>
      </c>
      <c r="AX1" s="12" t="s">
        <v>186</v>
      </c>
      <c r="AY1" s="10" t="s">
        <v>135</v>
      </c>
      <c r="AZ1" s="17" t="s">
        <v>23</v>
      </c>
      <c r="BA1" s="11" t="s">
        <v>24</v>
      </c>
      <c r="BB1" s="14" t="s">
        <v>25</v>
      </c>
      <c r="BC1" s="14" t="s">
        <v>26</v>
      </c>
      <c r="BD1" s="15" t="s">
        <v>27</v>
      </c>
      <c r="BE1" s="15" t="s">
        <v>28</v>
      </c>
      <c r="BF1" s="12" t="s">
        <v>177</v>
      </c>
      <c r="BG1" s="10" t="s">
        <v>29</v>
      </c>
      <c r="BH1" s="17" t="s">
        <v>30</v>
      </c>
      <c r="BI1" s="11" t="s">
        <v>31</v>
      </c>
      <c r="BJ1" s="14" t="s">
        <v>32</v>
      </c>
      <c r="BK1" s="14" t="s">
        <v>33</v>
      </c>
      <c r="BL1" s="15" t="s">
        <v>34</v>
      </c>
      <c r="BM1" s="15" t="s">
        <v>35</v>
      </c>
      <c r="BN1" s="12" t="s">
        <v>178</v>
      </c>
      <c r="BO1" s="10" t="s">
        <v>36</v>
      </c>
      <c r="BP1" s="17" t="s">
        <v>37</v>
      </c>
      <c r="BQ1" s="11" t="s">
        <v>38</v>
      </c>
      <c r="BR1" s="14" t="s">
        <v>39</v>
      </c>
      <c r="BS1" s="14" t="s">
        <v>40</v>
      </c>
      <c r="BT1" s="15" t="s">
        <v>34</v>
      </c>
      <c r="BU1" s="18" t="s">
        <v>35</v>
      </c>
      <c r="BV1" s="12" t="s">
        <v>179</v>
      </c>
      <c r="BW1" s="10" t="s">
        <v>41</v>
      </c>
      <c r="BX1" s="17" t="s">
        <v>42</v>
      </c>
      <c r="BY1" s="11" t="s">
        <v>43</v>
      </c>
      <c r="BZ1" s="14" t="s">
        <v>44</v>
      </c>
      <c r="CA1" s="14" t="s">
        <v>45</v>
      </c>
      <c r="CB1" s="15" t="s">
        <v>46</v>
      </c>
      <c r="CC1" s="18" t="s">
        <v>47</v>
      </c>
      <c r="CD1" s="12" t="s">
        <v>180</v>
      </c>
      <c r="CE1" s="10" t="s">
        <v>48</v>
      </c>
      <c r="CF1" s="17" t="s">
        <v>49</v>
      </c>
      <c r="CG1" s="11" t="s">
        <v>50</v>
      </c>
      <c r="CH1" s="14" t="s">
        <v>51</v>
      </c>
      <c r="CI1" s="14" t="s">
        <v>52</v>
      </c>
      <c r="CJ1" s="15" t="s">
        <v>53</v>
      </c>
      <c r="CK1" s="18" t="s">
        <v>54</v>
      </c>
      <c r="CL1" s="12" t="s">
        <v>181</v>
      </c>
      <c r="CM1" s="10" t="s">
        <v>55</v>
      </c>
      <c r="CN1" s="17" t="s">
        <v>56</v>
      </c>
      <c r="CO1" s="11" t="s">
        <v>57</v>
      </c>
      <c r="CP1" s="14" t="s">
        <v>58</v>
      </c>
      <c r="CQ1" s="14" t="s">
        <v>59</v>
      </c>
      <c r="CR1" s="15" t="s">
        <v>60</v>
      </c>
      <c r="CS1" s="18" t="s">
        <v>61</v>
      </c>
      <c r="CT1" s="12" t="s">
        <v>182</v>
      </c>
      <c r="CU1" s="10" t="s">
        <v>62</v>
      </c>
      <c r="CV1" s="17" t="s">
        <v>63</v>
      </c>
      <c r="CW1" s="11" t="s">
        <v>64</v>
      </c>
      <c r="CX1" s="14" t="s">
        <v>65</v>
      </c>
      <c r="CY1" s="14" t="s">
        <v>66</v>
      </c>
      <c r="CZ1" s="15" t="s">
        <v>67</v>
      </c>
      <c r="DA1" s="18" t="s">
        <v>68</v>
      </c>
      <c r="DB1" s="12" t="s">
        <v>183</v>
      </c>
      <c r="DC1" s="10" t="s">
        <v>69</v>
      </c>
      <c r="DD1" s="17" t="s">
        <v>70</v>
      </c>
      <c r="DE1" s="11" t="s">
        <v>71</v>
      </c>
      <c r="DF1" s="14" t="s">
        <v>72</v>
      </c>
      <c r="DG1" s="14" t="s">
        <v>73</v>
      </c>
      <c r="DH1" s="15" t="s">
        <v>74</v>
      </c>
      <c r="DI1" s="18" t="s">
        <v>75</v>
      </c>
      <c r="DJ1" s="12" t="s">
        <v>184</v>
      </c>
      <c r="DK1" s="10" t="s">
        <v>76</v>
      </c>
      <c r="DL1" s="17" t="s">
        <v>77</v>
      </c>
      <c r="DM1" s="11" t="s">
        <v>78</v>
      </c>
      <c r="DN1" s="14" t="s">
        <v>79</v>
      </c>
      <c r="DO1" s="14" t="s">
        <v>80</v>
      </c>
      <c r="DP1" s="15" t="s">
        <v>81</v>
      </c>
      <c r="DQ1" s="18" t="s">
        <v>82</v>
      </c>
      <c r="DR1" s="12" t="s">
        <v>185</v>
      </c>
      <c r="DS1" s="10" t="s">
        <v>83</v>
      </c>
      <c r="DT1" s="17" t="s">
        <v>84</v>
      </c>
      <c r="DU1" s="11" t="s">
        <v>85</v>
      </c>
      <c r="DV1" s="14" t="s">
        <v>86</v>
      </c>
      <c r="DW1" s="14" t="s">
        <v>87</v>
      </c>
      <c r="DX1" s="15" t="s">
        <v>88</v>
      </c>
      <c r="DY1" s="18" t="s">
        <v>89</v>
      </c>
      <c r="DZ1" s="19" t="s">
        <v>90</v>
      </c>
      <c r="EA1" s="20" t="s">
        <v>91</v>
      </c>
      <c r="EB1" s="21" t="s">
        <v>92</v>
      </c>
    </row>
    <row r="2" spans="2:132" ht="210" x14ac:dyDescent="0.25">
      <c r="B2" s="22">
        <v>5</v>
      </c>
      <c r="C2" s="23" t="s">
        <v>118</v>
      </c>
      <c r="D2" s="24">
        <v>5.0999999999999996</v>
      </c>
      <c r="E2" s="23" t="s">
        <v>113</v>
      </c>
      <c r="F2" s="24" t="s">
        <v>110</v>
      </c>
      <c r="G2" s="23" t="s">
        <v>94</v>
      </c>
      <c r="H2" s="24" t="s">
        <v>100</v>
      </c>
      <c r="I2" s="23" t="s">
        <v>101</v>
      </c>
      <c r="J2" s="24" t="s">
        <v>138</v>
      </c>
      <c r="K2" s="24" t="s">
        <v>93</v>
      </c>
      <c r="L2" s="24" t="s">
        <v>121</v>
      </c>
      <c r="M2" s="24" t="s">
        <v>146</v>
      </c>
      <c r="N2" s="26" t="s">
        <v>147</v>
      </c>
      <c r="O2" s="27" t="s">
        <v>148</v>
      </c>
      <c r="P2" s="24" t="s">
        <v>93</v>
      </c>
      <c r="Q2" s="23" t="s">
        <v>139</v>
      </c>
      <c r="R2" s="24" t="s">
        <v>187</v>
      </c>
      <c r="S2" s="24" t="s">
        <v>188</v>
      </c>
      <c r="T2" s="24" t="s">
        <v>165</v>
      </c>
      <c r="U2" s="25" t="s">
        <v>142</v>
      </c>
      <c r="V2" s="25" t="s">
        <v>141</v>
      </c>
      <c r="W2" s="28" t="s">
        <v>166</v>
      </c>
      <c r="X2" s="28" t="s">
        <v>167</v>
      </c>
      <c r="Y2" s="28" t="s">
        <v>144</v>
      </c>
      <c r="Z2" s="24" t="s">
        <v>143</v>
      </c>
      <c r="AA2" s="24" t="s">
        <v>145</v>
      </c>
      <c r="AB2" s="24" t="s">
        <v>145</v>
      </c>
      <c r="AC2" s="49" t="s">
        <v>152</v>
      </c>
      <c r="AD2" s="49" t="s">
        <v>153</v>
      </c>
      <c r="AE2" s="29" t="s">
        <v>157</v>
      </c>
      <c r="AF2" s="29" t="s">
        <v>151</v>
      </c>
      <c r="AG2" s="38">
        <v>19</v>
      </c>
      <c r="AH2" s="24">
        <v>1</v>
      </c>
      <c r="AI2" s="24"/>
      <c r="AJ2" s="39">
        <f>IFERROR((AI2*100%)/AH2,"N/A")</f>
        <v>0</v>
      </c>
      <c r="AK2" s="39" t="str">
        <f>IFERROR((AH2*100%)/AI2,"N/A")</f>
        <v>N/A</v>
      </c>
      <c r="AL2" s="31">
        <f t="shared" ref="AL2:AM6" si="0">IF(AH2="N/A",0,AH2)</f>
        <v>1</v>
      </c>
      <c r="AM2" s="31">
        <f t="shared" si="0"/>
        <v>0</v>
      </c>
      <c r="AN2" s="30">
        <f t="shared" ref="AN2:AO6" si="1">IF(AL2=0,0%,IF(AL2&gt;=1,100%,AL2))</f>
        <v>1</v>
      </c>
      <c r="AO2" s="32">
        <f t="shared" si="1"/>
        <v>0</v>
      </c>
      <c r="AP2" s="24">
        <v>2</v>
      </c>
      <c r="AQ2" s="24"/>
      <c r="AR2" s="30">
        <f>IFERROR((AQ2*100%)/AP2,"N/A")</f>
        <v>0</v>
      </c>
      <c r="AS2" s="30" t="str">
        <f>IFERROR((AP2*100%)/AQ2,"N/A")</f>
        <v>N/A</v>
      </c>
      <c r="AT2" s="31">
        <f t="shared" ref="AT2:AU6" si="2">IF(AH2="N/A",0,AH2)+IF(AP2="N/A",0,AP2)</f>
        <v>3</v>
      </c>
      <c r="AU2" s="31">
        <f t="shared" si="2"/>
        <v>0</v>
      </c>
      <c r="AV2" s="30">
        <f t="shared" ref="AV2:AW6" si="3">IF(AT2=0,0%,IF(AT2&gt;=1,100%,AT2))</f>
        <v>1</v>
      </c>
      <c r="AW2" s="32">
        <f t="shared" si="3"/>
        <v>0</v>
      </c>
      <c r="AX2" s="24">
        <v>3</v>
      </c>
      <c r="AY2" s="24"/>
      <c r="AZ2" s="30">
        <f>IFERROR((AY2*100%)/AX2,"N/A")</f>
        <v>0</v>
      </c>
      <c r="BA2" s="30">
        <f>IF(AX2="N/A","N/A",IF(AZ2&lt;0%,AZ2,IF(AZ2&gt;=100%,100%,AZ2)))</f>
        <v>0</v>
      </c>
      <c r="BB2" s="31">
        <f t="shared" ref="BB2:BC6" si="4">IF(AH2="N/A",0,AH2)+IF(AP2="N/A",0,AP2)+IF(AX2="N/A",0,AX2)</f>
        <v>6</v>
      </c>
      <c r="BC2" s="31">
        <f t="shared" si="4"/>
        <v>0</v>
      </c>
      <c r="BD2" s="30">
        <f>IF(BB2=0,0%,IF(BB2&gt;=1,100%,BB2))</f>
        <v>1</v>
      </c>
      <c r="BE2" s="30">
        <f>((BC2*100/AG2)/100)</f>
        <v>0</v>
      </c>
      <c r="BF2" s="24">
        <v>1</v>
      </c>
      <c r="BG2" s="24"/>
      <c r="BH2" s="30">
        <f>IFERROR((BG2*100%)/BF2,"N/A")</f>
        <v>0</v>
      </c>
      <c r="BI2" s="30">
        <f>IF(BF2="N/A","N/A",IF(BH2&lt;0%,BH2,IF(BH2&gt;=100%,100%,BH2)))</f>
        <v>0</v>
      </c>
      <c r="BJ2" s="31">
        <f t="shared" ref="BJ2:BK6" si="5">IF(AH2="N/A",0,AH2)+IF(AP2="N/A",0,AP2)+IF(AX2="N/A",0,AX2)+IF(BF2="N/A",0,BF2)</f>
        <v>7</v>
      </c>
      <c r="BK2" s="31">
        <f t="shared" si="5"/>
        <v>0</v>
      </c>
      <c r="BL2" s="30">
        <f>IF(BJ2=0,0%,IF(BJ2&gt;=1,100%,BJ2))</f>
        <v>1</v>
      </c>
      <c r="BM2" s="30">
        <f>((BK2/AG2)*100)/100</f>
        <v>0</v>
      </c>
      <c r="BN2" s="24">
        <v>2</v>
      </c>
      <c r="BO2" s="24"/>
      <c r="BP2" s="30">
        <f>IFERROR((BO2*100%)/BN2,"N/A")</f>
        <v>0</v>
      </c>
      <c r="BQ2" s="30">
        <f>IF(BN2="N/A","N/A",IF(BP2&lt;0%,BP2,IF(BP2&gt;=100%,100%,BP2)))</f>
        <v>0</v>
      </c>
      <c r="BR2" s="31">
        <f t="shared" ref="BR2:BS6" si="6">IF(AH2="N/A",0,AH2)+IF(AP2="N/A",0,AP2)+IF(AX2="N/A",0,AX2)+IF(BF2="N/A",0,BF2)+IF(BN2="N/A",0,BN2)</f>
        <v>9</v>
      </c>
      <c r="BS2" s="31">
        <f t="shared" si="6"/>
        <v>0</v>
      </c>
      <c r="BT2" s="33">
        <f>((BR2*100)/AG2)/100</f>
        <v>0.47368421052631582</v>
      </c>
      <c r="BU2" s="34">
        <f>((BS2*100)/AG2)/100</f>
        <v>0</v>
      </c>
      <c r="BV2" s="35">
        <v>0</v>
      </c>
      <c r="BW2" s="24"/>
      <c r="BX2" s="30" t="str">
        <f>IFERROR((BW2*100%)/BV2,"N/A")</f>
        <v>N/A</v>
      </c>
      <c r="BY2" s="30">
        <f>IF(BV2="N/A","N/A",IF(BX2&lt;0%,BX2,IF(BX2&gt;=100%,100%,BX2)))</f>
        <v>1</v>
      </c>
      <c r="BZ2" s="31">
        <f t="shared" ref="BZ2:CA6" si="7">IF(AH2="N/A",0,AH2)+IF(AP2="N/A",0,AP2)+IF(AX2="N/A",0,AX2)+IF(BF2="N/A",0,BF2)+IF(BN2="N/A",0,BN2)+IF(BV2="N/A",0,BV2)</f>
        <v>9</v>
      </c>
      <c r="CA2" s="31">
        <f t="shared" si="7"/>
        <v>0</v>
      </c>
      <c r="CB2" s="33">
        <f>((BZ2*100)/AG2)/100</f>
        <v>0.47368421052631582</v>
      </c>
      <c r="CC2" s="34">
        <f>((CA2*100)/AG2)/100</f>
        <v>0</v>
      </c>
      <c r="CD2" s="24">
        <v>3</v>
      </c>
      <c r="CE2" s="24"/>
      <c r="CF2" s="30">
        <f>IFERROR((CE2*100%)/CD2,"N/A")</f>
        <v>0</v>
      </c>
      <c r="CG2" s="30">
        <f>IF(CD2="N/A","N/A",IF(CF2&lt;0%,CF2,IF(CF2&gt;=100%,100%,CF2)))</f>
        <v>0</v>
      </c>
      <c r="CH2" s="31">
        <f t="shared" ref="CH2:CI6" si="8">IF(AH2="N/A",0,AH2)+IF(AP2="N/A",0,AP2)+IF(AX2="N/A",0,AX2)+IF(BF2="N/A",0,BF2)+IF(BN2="N/A",0,BN2)+IF(BV2="N/A",0,BV2)+IF(CD2="N/A",0,CD2)</f>
        <v>12</v>
      </c>
      <c r="CI2" s="31">
        <f t="shared" si="8"/>
        <v>0</v>
      </c>
      <c r="CJ2" s="33">
        <f>((CH2*100)/AG2)/100</f>
        <v>0.63157894736842102</v>
      </c>
      <c r="CK2" s="34">
        <f>((CI2*100)/AG2)/100</f>
        <v>0</v>
      </c>
      <c r="CL2" s="24">
        <v>1</v>
      </c>
      <c r="CM2" s="24"/>
      <c r="CN2" s="30">
        <f>IFERROR((CM2*100%)/CL2,"N/A")</f>
        <v>0</v>
      </c>
      <c r="CO2" s="30">
        <f>IF(CL2="N/A","N/A",IF(CN2&lt;0%,CN2,IF(CN2&gt;=100%,100%,CN2)))</f>
        <v>0</v>
      </c>
      <c r="CP2" s="31">
        <f t="shared" ref="CP2:CQ6" si="9">IF(AH2="N/A",0,AH2)+IF(AP2="N/A",0,AP2)+IF(AX2="N/A",0,AX2)+IF(BF2="N/A",0,BF2)+IF(BN2="N/A",0,BN2)+IF(BV2="N/A",0,BV2)+IF(CD2="N/A",0,CD2)+IF(CL2="N/A",0,CL2)</f>
        <v>13</v>
      </c>
      <c r="CQ2" s="31">
        <f t="shared" si="9"/>
        <v>0</v>
      </c>
      <c r="CR2" s="33">
        <f>((CP2*100)/AG2)/100</f>
        <v>0.68421052631578949</v>
      </c>
      <c r="CS2" s="34">
        <f>((CQ2*100)/AG2)/100</f>
        <v>0</v>
      </c>
      <c r="CT2" s="24">
        <v>2</v>
      </c>
      <c r="CU2" s="24"/>
      <c r="CV2" s="30">
        <f>IFERROR((CU2*100%)/CT2,"N/A")</f>
        <v>0</v>
      </c>
      <c r="CW2" s="30">
        <f>IF(CT2="N/A","N/A",IF(CV2&lt;0%,CV2,IF(CV2&gt;=100%,100%,CV2)))</f>
        <v>0</v>
      </c>
      <c r="CX2" s="36">
        <f t="shared" ref="CX2:CY6" si="10">IF(AH2="N/A",0,AH2)+IF(AP2="N/A",0,AP2)+IF(AX2="N/A",0,AX2)+IF(BF2="N/A",0,BF2)+IF(BN2="N/A",0,BN2)+IF(BV2="N/A",0,BV2)+IF(CD2="N/A",0,CD2)+IF(CL2="N/A",0,CL2)+IF(CT2="N/A",0,CT2)</f>
        <v>15</v>
      </c>
      <c r="CY2" s="36">
        <f t="shared" si="10"/>
        <v>0</v>
      </c>
      <c r="CZ2" s="33">
        <f>((CX2*100)/AG2)/100</f>
        <v>0.78947368421052633</v>
      </c>
      <c r="DA2" s="34">
        <f>((CY2*100)/AG2)/100</f>
        <v>0</v>
      </c>
      <c r="DB2" s="24">
        <v>0</v>
      </c>
      <c r="DC2" s="24"/>
      <c r="DD2" s="30" t="str">
        <f>IFERROR((DC2*100%)/DB2,"N/A")</f>
        <v>N/A</v>
      </c>
      <c r="DE2" s="30">
        <f>IF(DB2="N/A","N/A",IF(DD2&lt;0%,DD2,IF(DD2&gt;=100%,100%,DD2)))</f>
        <v>1</v>
      </c>
      <c r="DF2" s="36">
        <f t="shared" ref="DF2:DG6" si="11">IF(AH2="N/A",0,AH2)+IF(AP2="N/A",0,AP2)+IF(AX2="N/A",0,AX2)+IF(BF2="N/A",0,BF2)+IF(BN2="N/A",0,BN2)+IF(BV2="N/A",0,BV2)+IF(CD2="N/A",0,CD2)+IF(CL2="N/A",0,CL2)+IF(CT2="N/A",0,CT2)+IF(DB2="N/A",0,DB2)</f>
        <v>15</v>
      </c>
      <c r="DG2" s="36">
        <f t="shared" si="11"/>
        <v>0</v>
      </c>
      <c r="DH2" s="33">
        <f>((DF2*100)/AG2)/100</f>
        <v>0.78947368421052633</v>
      </c>
      <c r="DI2" s="34">
        <f>((DG2*100)/AG2)/100</f>
        <v>0</v>
      </c>
      <c r="DJ2" s="24">
        <v>3</v>
      </c>
      <c r="DK2" s="24"/>
      <c r="DL2" s="30">
        <f>IFERROR((DK2*100%)/DJ2,"N/A")</f>
        <v>0</v>
      </c>
      <c r="DM2" s="30">
        <f>IF(DJ2="N/A","N/A",IF(DL2&lt;0%,DL2,IF(DL2&gt;=100%,100%,DL2)))</f>
        <v>0</v>
      </c>
      <c r="DN2" s="36">
        <f t="shared" ref="DN2:DO6" si="12">IF(AH2="N/A",0,AH2)+IF(AP2="N/A",0,AP2)+IF(AX2="N/A",0,AX2)+IF(BF2="N/A",0,BF2)+IF(BN2="N/A",0,BN2)+IF(BV2="N/A",0,BV2)+IF(CD2="N/A",0,CD2)+IF(CL2="N/A",0,CL2)+IF(CT2="N/A",0,CT2)+IF(DB2="N/A",0,DB2)+IF(DJ2="N/A",0,DJ2)</f>
        <v>18</v>
      </c>
      <c r="DO2" s="36">
        <f t="shared" si="12"/>
        <v>0</v>
      </c>
      <c r="DP2" s="33">
        <f>((DN2*100)/AG2)/100</f>
        <v>0.94736842105263164</v>
      </c>
      <c r="DQ2" s="34">
        <f>((DO2*100)/AG2)/100</f>
        <v>0</v>
      </c>
      <c r="DR2" s="24">
        <v>1</v>
      </c>
      <c r="DS2" s="24"/>
      <c r="DT2" s="30">
        <f>IFERROR((DS2*100%)/DR2,"N/A")</f>
        <v>0</v>
      </c>
      <c r="DU2" s="30">
        <f>IF(DR2="N/A","N/A",IF(DT2&lt;0%,DT2,IF(DT2&gt;=100%,100%,DT2)))</f>
        <v>0</v>
      </c>
      <c r="DV2" s="36">
        <f t="shared" ref="DV2:DW6" si="13">IF(AH2="N/A",0,AH2)+IF(AP2="N/A",0,AP2)+IF(AX2="N/A",0,AX2)+IF(BF2="N/A",0,BF2)+IF(BN2="N/A",0,BN2)+IF(BV2="N/A",0,BV2)+IF(CD2="N/A",0,CD2)+IF(CL2="N/A",0,CL2)+IF(CT2="N/A",0,CT2)+IF(DB2="N/A",0,DB2)+IF(DJ2="N/A",0,DJ2)+IF(DR2="N/A",0,DR2)</f>
        <v>19</v>
      </c>
      <c r="DW2" s="36">
        <f t="shared" si="13"/>
        <v>0</v>
      </c>
      <c r="DX2" s="33">
        <f>((DV2*100)/AG2)/100</f>
        <v>1</v>
      </c>
      <c r="DY2" s="34">
        <f>((DW2*100)/AG2)/100</f>
        <v>0</v>
      </c>
      <c r="DZ2" s="26"/>
      <c r="EA2" s="44"/>
      <c r="EB2" s="45"/>
    </row>
    <row r="3" spans="2:132" ht="165" x14ac:dyDescent="0.25">
      <c r="B3" s="22">
        <v>5</v>
      </c>
      <c r="C3" s="23" t="s">
        <v>118</v>
      </c>
      <c r="D3" s="24">
        <v>5.4</v>
      </c>
      <c r="E3" s="23" t="s">
        <v>114</v>
      </c>
      <c r="F3" s="24" t="s">
        <v>111</v>
      </c>
      <c r="G3" s="23" t="s">
        <v>95</v>
      </c>
      <c r="H3" s="24" t="s">
        <v>102</v>
      </c>
      <c r="I3" s="23" t="s">
        <v>103</v>
      </c>
      <c r="J3" s="24" t="s">
        <v>138</v>
      </c>
      <c r="K3" s="24" t="s">
        <v>150</v>
      </c>
      <c r="L3" s="24" t="s">
        <v>119</v>
      </c>
      <c r="M3" s="24" t="s">
        <v>93</v>
      </c>
      <c r="N3" s="26" t="s">
        <v>93</v>
      </c>
      <c r="O3" s="27" t="s">
        <v>93</v>
      </c>
      <c r="P3" s="24" t="s">
        <v>150</v>
      </c>
      <c r="Q3" s="23" t="s">
        <v>160</v>
      </c>
      <c r="R3" s="24" t="s">
        <v>189</v>
      </c>
      <c r="S3" s="24" t="s">
        <v>190</v>
      </c>
      <c r="T3" s="24" t="s">
        <v>165</v>
      </c>
      <c r="U3" s="25" t="s">
        <v>142</v>
      </c>
      <c r="V3" s="25" t="s">
        <v>141</v>
      </c>
      <c r="W3" s="28" t="s">
        <v>166</v>
      </c>
      <c r="X3" s="28" t="s">
        <v>167</v>
      </c>
      <c r="Y3" s="28" t="s">
        <v>158</v>
      </c>
      <c r="Z3" s="24" t="s">
        <v>143</v>
      </c>
      <c r="AA3" s="24" t="s">
        <v>145</v>
      </c>
      <c r="AB3" s="24" t="s">
        <v>145</v>
      </c>
      <c r="AC3" s="29" t="s">
        <v>174</v>
      </c>
      <c r="AD3" s="49" t="s">
        <v>159</v>
      </c>
      <c r="AE3" s="29" t="s">
        <v>157</v>
      </c>
      <c r="AF3" s="29" t="s">
        <v>151</v>
      </c>
      <c r="AG3" s="38">
        <v>14</v>
      </c>
      <c r="AH3" s="24">
        <v>0</v>
      </c>
      <c r="AI3" s="24"/>
      <c r="AJ3" s="39" t="str">
        <f>IFERROR((AI3*100%)/AH3,"N/A")</f>
        <v>N/A</v>
      </c>
      <c r="AK3" s="39" t="str">
        <f>IFERROR((AH3*100%)/AI3,"N/A")</f>
        <v>N/A</v>
      </c>
      <c r="AL3" s="31">
        <f t="shared" si="0"/>
        <v>0</v>
      </c>
      <c r="AM3" s="31">
        <f t="shared" si="0"/>
        <v>0</v>
      </c>
      <c r="AN3" s="30">
        <f t="shared" si="1"/>
        <v>0</v>
      </c>
      <c r="AO3" s="32">
        <f t="shared" si="1"/>
        <v>0</v>
      </c>
      <c r="AP3" s="24">
        <v>0</v>
      </c>
      <c r="AQ3" s="24"/>
      <c r="AR3" s="30" t="str">
        <f>IFERROR((AQ3*100%)/AP3,"N/A")</f>
        <v>N/A</v>
      </c>
      <c r="AS3" s="30" t="str">
        <f>IFERROR((AP3*100%)/AQ3,"N/A")</f>
        <v>N/A</v>
      </c>
      <c r="AT3" s="31">
        <f t="shared" si="2"/>
        <v>0</v>
      </c>
      <c r="AU3" s="31">
        <f t="shared" si="2"/>
        <v>0</v>
      </c>
      <c r="AV3" s="30">
        <f t="shared" si="3"/>
        <v>0</v>
      </c>
      <c r="AW3" s="32">
        <f t="shared" si="3"/>
        <v>0</v>
      </c>
      <c r="AX3" s="24">
        <v>2</v>
      </c>
      <c r="AY3" s="24"/>
      <c r="AZ3" s="30">
        <f>IFERROR((AY3*100%)/AX3,"N/A")</f>
        <v>0</v>
      </c>
      <c r="BA3" s="30" t="str">
        <f>IFERROR((#REF!*100%)/AY3,"N/A")</f>
        <v>N/A</v>
      </c>
      <c r="BB3" s="31">
        <f t="shared" si="4"/>
        <v>2</v>
      </c>
      <c r="BC3" s="31">
        <f t="shared" si="4"/>
        <v>0</v>
      </c>
      <c r="BD3" s="30">
        <f>IF(BB3=0,0%,IF(BB3&gt;=1,100%,BB3))</f>
        <v>1</v>
      </c>
      <c r="BE3" s="30">
        <f>((BC3*100/AG3)/100)</f>
        <v>0</v>
      </c>
      <c r="BF3" s="24">
        <v>2</v>
      </c>
      <c r="BG3" s="24"/>
      <c r="BH3" s="30">
        <f>IFERROR((BG3*100%)/BF3,"N/A")</f>
        <v>0</v>
      </c>
      <c r="BI3" s="30">
        <f>IF(BF3="N/A","N/A",IF(BH3&lt;0%,BH3,IF(BH3&gt;=100%,100%,BH3)))</f>
        <v>0</v>
      </c>
      <c r="BJ3" s="31">
        <f t="shared" si="5"/>
        <v>4</v>
      </c>
      <c r="BK3" s="31">
        <f t="shared" si="5"/>
        <v>0</v>
      </c>
      <c r="BL3" s="30">
        <f>IF(BJ3=0,0%,IF(BJ3&gt;=1,100%,BJ3))</f>
        <v>1</v>
      </c>
      <c r="BM3" s="30">
        <f>((BK3/AG3)*100)/100</f>
        <v>0</v>
      </c>
      <c r="BN3" s="24">
        <v>1</v>
      </c>
      <c r="BO3" s="24"/>
      <c r="BP3" s="30">
        <f>IFERROR((BO3*100%)/BN3,"N/A")</f>
        <v>0</v>
      </c>
      <c r="BQ3" s="30" t="s">
        <v>93</v>
      </c>
      <c r="BR3" s="31">
        <f t="shared" si="6"/>
        <v>5</v>
      </c>
      <c r="BS3" s="31">
        <f t="shared" si="6"/>
        <v>0</v>
      </c>
      <c r="BT3" s="33">
        <f>((BR3*100)/AG3)/100</f>
        <v>0.35714285714285715</v>
      </c>
      <c r="BU3" s="34">
        <f>((BS3*100)/AG3)/100</f>
        <v>0</v>
      </c>
      <c r="BV3" s="35">
        <v>1</v>
      </c>
      <c r="BW3" s="24"/>
      <c r="BX3" s="30">
        <f>IFERROR((BW3*100%)/BV3,"N/A")</f>
        <v>0</v>
      </c>
      <c r="BY3" s="30" t="s">
        <v>93</v>
      </c>
      <c r="BZ3" s="31">
        <f t="shared" si="7"/>
        <v>6</v>
      </c>
      <c r="CA3" s="31">
        <f t="shared" si="7"/>
        <v>0</v>
      </c>
      <c r="CB3" s="33">
        <f>((BZ3*100)/AG3)/100</f>
        <v>0.42857142857142855</v>
      </c>
      <c r="CC3" s="34">
        <f>((CA3*100)/AG3)/100</f>
        <v>0</v>
      </c>
      <c r="CD3" s="24">
        <v>1</v>
      </c>
      <c r="CE3" s="24"/>
      <c r="CF3" s="30">
        <f>IFERROR((CE3*100%)/CD3,"N/A")</f>
        <v>0</v>
      </c>
      <c r="CG3" s="30">
        <f>IF(CD3="N/A","N/A",IF(CF3&lt;0%,CF3,IF(CF3&gt;=100%,100%,CF3)))</f>
        <v>0</v>
      </c>
      <c r="CH3" s="31">
        <f t="shared" si="8"/>
        <v>7</v>
      </c>
      <c r="CI3" s="31">
        <f t="shared" si="8"/>
        <v>0</v>
      </c>
      <c r="CJ3" s="33">
        <f>((CH3*100)/AG3)/100</f>
        <v>0.5</v>
      </c>
      <c r="CK3" s="34">
        <f>((CI3*100)/AG3)/100</f>
        <v>0</v>
      </c>
      <c r="CL3" s="24">
        <v>2</v>
      </c>
      <c r="CM3" s="24"/>
      <c r="CN3" s="30">
        <f>IFERROR((CM3*100%)/CL3,"N/A")</f>
        <v>0</v>
      </c>
      <c r="CO3" s="30">
        <f>IF(CL3="N/A","N/A",IF(CN3&lt;0%,CN3,IF(CN3&gt;=100%,100%,CN3)))</f>
        <v>0</v>
      </c>
      <c r="CP3" s="31">
        <f t="shared" si="9"/>
        <v>9</v>
      </c>
      <c r="CQ3" s="31">
        <f t="shared" si="9"/>
        <v>0</v>
      </c>
      <c r="CR3" s="33">
        <f>((CP3*100)/AG3)/100</f>
        <v>0.6428571428571429</v>
      </c>
      <c r="CS3" s="34">
        <f>((CQ3*100)/AG3)/100</f>
        <v>0</v>
      </c>
      <c r="CT3" s="24">
        <v>1</v>
      </c>
      <c r="CU3" s="24"/>
      <c r="CV3" s="30">
        <f>IFERROR((CU3*100%)/CT3,"N/A")</f>
        <v>0</v>
      </c>
      <c r="CW3" s="30" t="str">
        <f>IFERROR((#REF!*100%)/CU3,"N/A")</f>
        <v>N/A</v>
      </c>
      <c r="CX3" s="36">
        <f t="shared" si="10"/>
        <v>10</v>
      </c>
      <c r="CY3" s="36">
        <f t="shared" si="10"/>
        <v>0</v>
      </c>
      <c r="CZ3" s="33">
        <f>((CX3*100)/AG3)/100</f>
        <v>0.7142857142857143</v>
      </c>
      <c r="DA3" s="34">
        <f>((CY3*100)/AG3)/100</f>
        <v>0</v>
      </c>
      <c r="DB3" s="24">
        <v>1</v>
      </c>
      <c r="DC3" s="24"/>
      <c r="DD3" s="30">
        <f>IFERROR((DC3*100%)/DB3,"N/A")</f>
        <v>0</v>
      </c>
      <c r="DE3" s="30">
        <f>IF(DB3="N/A","N/A",IF(DD3&lt;0%,DD3,IF(DD3&gt;=100%,100%,DD3)))</f>
        <v>0</v>
      </c>
      <c r="DF3" s="36">
        <f t="shared" si="11"/>
        <v>11</v>
      </c>
      <c r="DG3" s="36">
        <f t="shared" si="11"/>
        <v>0</v>
      </c>
      <c r="DH3" s="33">
        <f>((DF3*100)/AG3)/100</f>
        <v>0.7857142857142857</v>
      </c>
      <c r="DI3" s="34">
        <f>((DG3*100)/AG3)/100</f>
        <v>0</v>
      </c>
      <c r="DJ3" s="24">
        <v>1</v>
      </c>
      <c r="DK3" s="24"/>
      <c r="DL3" s="30">
        <f>IFERROR((DK3*100%)/DJ3,"N/A")</f>
        <v>0</v>
      </c>
      <c r="DM3" s="30">
        <f>IF(DJ3="N/A","N/A",IF(DL3&lt;0%,DL3,IF(DL3&gt;=100%,100%,DL3)))</f>
        <v>0</v>
      </c>
      <c r="DN3" s="36">
        <f t="shared" si="12"/>
        <v>12</v>
      </c>
      <c r="DO3" s="36">
        <f t="shared" si="12"/>
        <v>0</v>
      </c>
      <c r="DP3" s="33">
        <f>((DN3*100)/AG3)/100</f>
        <v>0.8571428571428571</v>
      </c>
      <c r="DQ3" s="34">
        <f>((DO3*100)/AG3)/100</f>
        <v>0</v>
      </c>
      <c r="DR3" s="24">
        <v>2</v>
      </c>
      <c r="DS3" s="24"/>
      <c r="DT3" s="30">
        <f>IFERROR((DS3*100%)/DR3,"N/A")</f>
        <v>0</v>
      </c>
      <c r="DU3" s="30">
        <f>IF(DR3="N/A","N/A",IF(DT3&lt;0%,DT3,IF(DT3&gt;=100%,100%,DT3)))</f>
        <v>0</v>
      </c>
      <c r="DV3" s="36">
        <f t="shared" si="13"/>
        <v>14</v>
      </c>
      <c r="DW3" s="36">
        <f t="shared" si="13"/>
        <v>0</v>
      </c>
      <c r="DX3" s="33">
        <f>((DV3*100)/AG3)/100</f>
        <v>1</v>
      </c>
      <c r="DY3" s="34">
        <f>((DW3*100)/AG3)/100</f>
        <v>0</v>
      </c>
      <c r="DZ3" s="43"/>
      <c r="EA3" s="46"/>
      <c r="EB3" s="47"/>
    </row>
    <row r="4" spans="2:132" ht="150" x14ac:dyDescent="0.25">
      <c r="B4" s="22">
        <v>5</v>
      </c>
      <c r="C4" s="23" t="s">
        <v>118</v>
      </c>
      <c r="D4" s="24">
        <v>5.4</v>
      </c>
      <c r="E4" s="23" t="s">
        <v>114</v>
      </c>
      <c r="F4" s="24" t="s">
        <v>111</v>
      </c>
      <c r="G4" s="23" t="s">
        <v>95</v>
      </c>
      <c r="H4" s="24" t="s">
        <v>104</v>
      </c>
      <c r="I4" s="23" t="s">
        <v>105</v>
      </c>
      <c r="J4" s="24" t="s">
        <v>138</v>
      </c>
      <c r="K4" s="24" t="s">
        <v>149</v>
      </c>
      <c r="L4" s="24" t="s">
        <v>120</v>
      </c>
      <c r="M4" s="24" t="s">
        <v>93</v>
      </c>
      <c r="N4" s="26" t="s">
        <v>93</v>
      </c>
      <c r="O4" s="27" t="s">
        <v>93</v>
      </c>
      <c r="P4" s="24" t="s">
        <v>149</v>
      </c>
      <c r="Q4" s="23" t="s">
        <v>161</v>
      </c>
      <c r="R4" s="24" t="s">
        <v>140</v>
      </c>
      <c r="S4" s="24" t="s">
        <v>172</v>
      </c>
      <c r="T4" s="24" t="s">
        <v>165</v>
      </c>
      <c r="U4" s="25" t="s">
        <v>142</v>
      </c>
      <c r="V4" s="25" t="s">
        <v>141</v>
      </c>
      <c r="W4" s="28" t="s">
        <v>166</v>
      </c>
      <c r="X4" s="28" t="s">
        <v>167</v>
      </c>
      <c r="Y4" s="28" t="s">
        <v>158</v>
      </c>
      <c r="Z4" s="24" t="s">
        <v>164</v>
      </c>
      <c r="AA4" s="24" t="s">
        <v>145</v>
      </c>
      <c r="AB4" s="24" t="s">
        <v>145</v>
      </c>
      <c r="AC4" s="29" t="s">
        <v>173</v>
      </c>
      <c r="AD4" s="29" t="s">
        <v>175</v>
      </c>
      <c r="AE4" s="29" t="s">
        <v>157</v>
      </c>
      <c r="AF4" s="29" t="s">
        <v>151</v>
      </c>
      <c r="AG4" s="38">
        <v>6</v>
      </c>
      <c r="AH4" s="24">
        <v>0</v>
      </c>
      <c r="AI4" s="24"/>
      <c r="AJ4" s="39" t="str">
        <f>IFERROR((AI4*100%)/AH4,"N/A")</f>
        <v>N/A</v>
      </c>
      <c r="AK4" s="39" t="str">
        <f>IFERROR((AH4*100%)/AI4,"N/A")</f>
        <v>N/A</v>
      </c>
      <c r="AL4" s="31">
        <f t="shared" si="0"/>
        <v>0</v>
      </c>
      <c r="AM4" s="31">
        <f t="shared" si="0"/>
        <v>0</v>
      </c>
      <c r="AN4" s="30">
        <f t="shared" si="1"/>
        <v>0</v>
      </c>
      <c r="AO4" s="32">
        <f t="shared" si="1"/>
        <v>0</v>
      </c>
      <c r="AP4" s="24">
        <v>0</v>
      </c>
      <c r="AQ4" s="24"/>
      <c r="AR4" s="30" t="str">
        <f>IFERROR((AQ4*100%)/AP4,"N/A")</f>
        <v>N/A</v>
      </c>
      <c r="AS4" s="30" t="str">
        <f>IFERROR((AP4*100%)/AQ4,"N/A")</f>
        <v>N/A</v>
      </c>
      <c r="AT4" s="31">
        <f t="shared" si="2"/>
        <v>0</v>
      </c>
      <c r="AU4" s="31">
        <f t="shared" si="2"/>
        <v>0</v>
      </c>
      <c r="AV4" s="30">
        <f t="shared" si="3"/>
        <v>0</v>
      </c>
      <c r="AW4" s="32">
        <f t="shared" si="3"/>
        <v>0</v>
      </c>
      <c r="AX4" s="24">
        <v>2</v>
      </c>
      <c r="AY4" s="24"/>
      <c r="AZ4" s="30">
        <f>IFERROR((AY4*100%)/AX4,"N/A")</f>
        <v>0</v>
      </c>
      <c r="BA4" s="30">
        <f>IF(AX4="N/A","N/A",IF(AZ4&lt;0%,AZ4,IF(AZ4&gt;=100%,100%,AZ4)))</f>
        <v>0</v>
      </c>
      <c r="BB4" s="31">
        <f t="shared" si="4"/>
        <v>2</v>
      </c>
      <c r="BC4" s="31">
        <f t="shared" si="4"/>
        <v>0</v>
      </c>
      <c r="BD4" s="30">
        <f>IF(BB4=0,0%,IF(BB4&gt;=1,100%,BB4))</f>
        <v>1</v>
      </c>
      <c r="BE4" s="30">
        <f>((BC4*100/AG4)/100)</f>
        <v>0</v>
      </c>
      <c r="BF4" s="24">
        <v>0</v>
      </c>
      <c r="BG4" s="24"/>
      <c r="BH4" s="30" t="str">
        <f>IFERROR((BG4*100%)/BF4,"N/A")</f>
        <v>N/A</v>
      </c>
      <c r="BI4" s="30">
        <f>IF(BF4="N/A","N/A",IF(BH4&lt;0%,BH4,IF(BH4&gt;=100%,100%,BH4)))</f>
        <v>1</v>
      </c>
      <c r="BJ4" s="31">
        <f t="shared" si="5"/>
        <v>2</v>
      </c>
      <c r="BK4" s="31">
        <f t="shared" si="5"/>
        <v>0</v>
      </c>
      <c r="BL4" s="30">
        <f>IF(BJ4=0,0%,IF(BJ4&gt;=1,100%,BJ4))</f>
        <v>1</v>
      </c>
      <c r="BM4" s="30">
        <f>((BK4/AG4)*100)/100</f>
        <v>0</v>
      </c>
      <c r="BN4" s="24">
        <v>0</v>
      </c>
      <c r="BO4" s="24"/>
      <c r="BP4" s="30" t="str">
        <f>IFERROR((BO4*100%)/BN4,"N/A")</f>
        <v>N/A</v>
      </c>
      <c r="BQ4" s="30">
        <f>IF(BN4="N/A","N/A",IF(BP4&lt;0%,BP4,IF(BP4&gt;=100%,100%,BP4)))</f>
        <v>1</v>
      </c>
      <c r="BR4" s="31">
        <f t="shared" si="6"/>
        <v>2</v>
      </c>
      <c r="BS4" s="31">
        <f t="shared" si="6"/>
        <v>0</v>
      </c>
      <c r="BT4" s="33">
        <f>((BR4*100)/AG4)/100</f>
        <v>0.33333333333333337</v>
      </c>
      <c r="BU4" s="34">
        <f>((BS4*100)/AG4)/100</f>
        <v>0</v>
      </c>
      <c r="BV4" s="35">
        <v>0</v>
      </c>
      <c r="BW4" s="24"/>
      <c r="BX4" s="30" t="str">
        <f>IFERROR((BW4*100%)/BV4,"N/A")</f>
        <v>N/A</v>
      </c>
      <c r="BY4" s="30">
        <f>IF(BV4="N/A","N/A",IF(BX4&lt;0%,BX4,IF(BX4&gt;=100%,100%,BX4)))</f>
        <v>1</v>
      </c>
      <c r="BZ4" s="31">
        <f t="shared" si="7"/>
        <v>2</v>
      </c>
      <c r="CA4" s="31">
        <f t="shared" si="7"/>
        <v>0</v>
      </c>
      <c r="CB4" s="33">
        <f>((BZ4*100)/AG4)/100</f>
        <v>0.33333333333333337</v>
      </c>
      <c r="CC4" s="34">
        <f>((CA4*100)/AG4)/100</f>
        <v>0</v>
      </c>
      <c r="CD4" s="24">
        <v>2</v>
      </c>
      <c r="CE4" s="24"/>
      <c r="CF4" s="30">
        <f>IFERROR((CE4*100%)/CD4,"N/A")</f>
        <v>0</v>
      </c>
      <c r="CG4" s="30">
        <f>IF(CD4="N/A","N/A",IF(CF4&lt;0%,CF4,IF(CF4&gt;=100%,100%,CF4)))</f>
        <v>0</v>
      </c>
      <c r="CH4" s="31">
        <f t="shared" si="8"/>
        <v>4</v>
      </c>
      <c r="CI4" s="31">
        <f t="shared" si="8"/>
        <v>0</v>
      </c>
      <c r="CJ4" s="33">
        <f>((CH4*100)/AG4)/100</f>
        <v>0.66666666666666674</v>
      </c>
      <c r="CK4" s="34">
        <f>((CI4*100)/AG4)/100</f>
        <v>0</v>
      </c>
      <c r="CL4" s="24">
        <v>0</v>
      </c>
      <c r="CM4" s="24"/>
      <c r="CN4" s="30" t="str">
        <f>IFERROR((CM4*100%)/CL4,"N/A")</f>
        <v>N/A</v>
      </c>
      <c r="CO4" s="30">
        <f>IF(CL4="N/A","N/A",IF(CN4&lt;0%,CN4,IF(CN4&gt;=100%,100%,CN4)))</f>
        <v>1</v>
      </c>
      <c r="CP4" s="31">
        <f t="shared" si="9"/>
        <v>4</v>
      </c>
      <c r="CQ4" s="31">
        <f t="shared" si="9"/>
        <v>0</v>
      </c>
      <c r="CR4" s="33">
        <f>((CP4*100)/AG4)/100</f>
        <v>0.66666666666666674</v>
      </c>
      <c r="CS4" s="34">
        <f>((CQ4*100)/AG4)/100</f>
        <v>0</v>
      </c>
      <c r="CT4" s="24">
        <v>0</v>
      </c>
      <c r="CU4" s="24"/>
      <c r="CV4" s="30" t="str">
        <f>IFERROR((CU4*100%)/CT4,"N/A")</f>
        <v>N/A</v>
      </c>
      <c r="CW4" s="30">
        <f>IF(CT4="N/A","N/A",IF(CV4&lt;0%,CV4,IF(CV4&gt;=100%,100%,CV4)))</f>
        <v>1</v>
      </c>
      <c r="CX4" s="36">
        <f t="shared" si="10"/>
        <v>4</v>
      </c>
      <c r="CY4" s="36">
        <f t="shared" si="10"/>
        <v>0</v>
      </c>
      <c r="CZ4" s="33">
        <f>((CX4*100)/AG4)/100</f>
        <v>0.66666666666666674</v>
      </c>
      <c r="DA4" s="34">
        <f>((CY4*100)/AG4)/100</f>
        <v>0</v>
      </c>
      <c r="DB4" s="24">
        <v>0</v>
      </c>
      <c r="DC4" s="24"/>
      <c r="DD4" s="30" t="str">
        <f>IFERROR((DC4*100%)/DB4,"N/A")</f>
        <v>N/A</v>
      </c>
      <c r="DE4" s="30">
        <f>IF(DB4="N/A","N/A",IF(DD4&lt;0%,DD4,IF(DD4&gt;=100%,100%,DD4)))</f>
        <v>1</v>
      </c>
      <c r="DF4" s="36">
        <f t="shared" si="11"/>
        <v>4</v>
      </c>
      <c r="DG4" s="36">
        <f t="shared" si="11"/>
        <v>0</v>
      </c>
      <c r="DH4" s="33">
        <f>((DF4*100)/AG4)/100</f>
        <v>0.66666666666666674</v>
      </c>
      <c r="DI4" s="34">
        <f>((DG4*100)/AG4)/100</f>
        <v>0</v>
      </c>
      <c r="DJ4" s="24">
        <v>2</v>
      </c>
      <c r="DK4" s="24"/>
      <c r="DL4" s="30">
        <f>IFERROR((DK4*100%)/DJ4,"N/A")</f>
        <v>0</v>
      </c>
      <c r="DM4" s="30">
        <f>IF(DJ4="N/A","N/A",IF(DL4&lt;0%,DL4,IF(DL4&gt;=100%,100%,DL4)))</f>
        <v>0</v>
      </c>
      <c r="DN4" s="36">
        <f t="shared" si="12"/>
        <v>6</v>
      </c>
      <c r="DO4" s="36">
        <f t="shared" si="12"/>
        <v>0</v>
      </c>
      <c r="DP4" s="33">
        <f>((DN4*100)/AG4)/100</f>
        <v>1</v>
      </c>
      <c r="DQ4" s="34">
        <f>((DO4*100)/AG4)/100</f>
        <v>0</v>
      </c>
      <c r="DR4" s="24">
        <v>0</v>
      </c>
      <c r="DS4" s="24"/>
      <c r="DT4" s="30" t="str">
        <f>IFERROR((DS4*100%)/DR4,"N/A")</f>
        <v>N/A</v>
      </c>
      <c r="DU4" s="30">
        <f>IF(DR4="N/A","N/A",IF(DT4&lt;0%,DT4,IF(DT4&gt;=100%,100%,DT4)))</f>
        <v>1</v>
      </c>
      <c r="DV4" s="36">
        <f t="shared" si="13"/>
        <v>6</v>
      </c>
      <c r="DW4" s="36">
        <f t="shared" si="13"/>
        <v>0</v>
      </c>
      <c r="DX4" s="33">
        <f>((DV4*100)/AG4)/100</f>
        <v>1</v>
      </c>
      <c r="DY4" s="34">
        <f>((DW4*100)/AG4)/100</f>
        <v>0</v>
      </c>
      <c r="DZ4" s="26"/>
      <c r="EA4" s="44"/>
      <c r="EB4" s="45"/>
    </row>
    <row r="5" spans="2:132" ht="225" x14ac:dyDescent="0.25">
      <c r="B5" s="22">
        <v>5</v>
      </c>
      <c r="C5" s="23" t="s">
        <v>118</v>
      </c>
      <c r="D5" s="24">
        <v>5.4</v>
      </c>
      <c r="E5" s="23" t="s">
        <v>114</v>
      </c>
      <c r="F5" s="24" t="s">
        <v>111</v>
      </c>
      <c r="G5" s="23" t="s">
        <v>95</v>
      </c>
      <c r="H5" s="24" t="s">
        <v>106</v>
      </c>
      <c r="I5" s="23" t="s">
        <v>107</v>
      </c>
      <c r="J5" s="24" t="s">
        <v>138</v>
      </c>
      <c r="K5" s="24" t="s">
        <v>93</v>
      </c>
      <c r="L5" s="24" t="s">
        <v>122</v>
      </c>
      <c r="M5" s="24" t="s">
        <v>93</v>
      </c>
      <c r="N5" s="26" t="s">
        <v>93</v>
      </c>
      <c r="O5" s="27" t="s">
        <v>93</v>
      </c>
      <c r="P5" s="24" t="s">
        <v>93</v>
      </c>
      <c r="Q5" s="50" t="s">
        <v>168</v>
      </c>
      <c r="R5" s="24" t="s">
        <v>191</v>
      </c>
      <c r="S5" s="24" t="s">
        <v>163</v>
      </c>
      <c r="T5" s="24" t="s">
        <v>165</v>
      </c>
      <c r="U5" s="25" t="s">
        <v>142</v>
      </c>
      <c r="V5" s="25" t="s">
        <v>141</v>
      </c>
      <c r="W5" s="28" t="s">
        <v>166</v>
      </c>
      <c r="X5" s="28" t="s">
        <v>167</v>
      </c>
      <c r="Y5" s="28" t="s">
        <v>158</v>
      </c>
      <c r="Z5" s="24" t="s">
        <v>143</v>
      </c>
      <c r="AA5" s="24" t="s">
        <v>154</v>
      </c>
      <c r="AB5" s="24" t="s">
        <v>154</v>
      </c>
      <c r="AC5" s="29" t="s">
        <v>155</v>
      </c>
      <c r="AD5" s="29" t="s">
        <v>156</v>
      </c>
      <c r="AE5" s="29" t="s">
        <v>157</v>
      </c>
      <c r="AF5" s="29" t="s">
        <v>193</v>
      </c>
      <c r="AG5" s="38">
        <v>8</v>
      </c>
      <c r="AH5" s="24">
        <v>0</v>
      </c>
      <c r="AI5" s="24"/>
      <c r="AJ5" s="39" t="str">
        <f>IFERROR((AI5*100%)/AH5,"N/A")</f>
        <v>N/A</v>
      </c>
      <c r="AK5" s="39" t="str">
        <f>IFERROR((AH5*100%)/AI5,"N/A")</f>
        <v>N/A</v>
      </c>
      <c r="AL5" s="31">
        <f t="shared" si="0"/>
        <v>0</v>
      </c>
      <c r="AM5" s="31">
        <f t="shared" si="0"/>
        <v>0</v>
      </c>
      <c r="AN5" s="30">
        <f t="shared" si="1"/>
        <v>0</v>
      </c>
      <c r="AO5" s="32">
        <f t="shared" si="1"/>
        <v>0</v>
      </c>
      <c r="AP5" s="24">
        <v>0</v>
      </c>
      <c r="AQ5" s="24"/>
      <c r="AR5" s="30" t="str">
        <f>IFERROR((AQ5*100%)/AP5,"N/A")</f>
        <v>N/A</v>
      </c>
      <c r="AS5" s="30" t="str">
        <f>IFERROR((AP5*100%)/AQ5,"N/A")</f>
        <v>N/A</v>
      </c>
      <c r="AT5" s="31">
        <f t="shared" si="2"/>
        <v>0</v>
      </c>
      <c r="AU5" s="31">
        <f t="shared" si="2"/>
        <v>0</v>
      </c>
      <c r="AV5" s="30">
        <f t="shared" si="3"/>
        <v>0</v>
      </c>
      <c r="AW5" s="32">
        <f t="shared" si="3"/>
        <v>0</v>
      </c>
      <c r="AX5" s="24">
        <v>1</v>
      </c>
      <c r="AY5" s="24"/>
      <c r="AZ5" s="30">
        <f>IFERROR((AY5*100%)/AX5,"N/A")</f>
        <v>0</v>
      </c>
      <c r="BA5" s="30" t="str">
        <f>IFERROR((#REF!*100%)/AY5,"N/A")</f>
        <v>N/A</v>
      </c>
      <c r="BB5" s="31">
        <f t="shared" si="4"/>
        <v>1</v>
      </c>
      <c r="BC5" s="31">
        <f t="shared" si="4"/>
        <v>0</v>
      </c>
      <c r="BD5" s="30">
        <f>IF(BB5=0,0%,IF(BB5&gt;=1,100%,BB5))</f>
        <v>1</v>
      </c>
      <c r="BE5" s="30">
        <f>((BC5*100/AG5)/100)</f>
        <v>0</v>
      </c>
      <c r="BF5" s="24">
        <v>1</v>
      </c>
      <c r="BG5" s="24"/>
      <c r="BH5" s="30">
        <f>IFERROR((BG5*100%)/BF5,"N/A")</f>
        <v>0</v>
      </c>
      <c r="BI5" s="30">
        <f>IF(BF5="N/A","N/A",IF(BH5&lt;0%,BH5,IF(BH5&gt;=100%,100%,BH5)))</f>
        <v>0</v>
      </c>
      <c r="BJ5" s="31">
        <f t="shared" si="5"/>
        <v>2</v>
      </c>
      <c r="BK5" s="31">
        <f t="shared" si="5"/>
        <v>0</v>
      </c>
      <c r="BL5" s="30">
        <f>IF(BJ5=0,0%,IF(BJ5&gt;=1,100%,BJ5))</f>
        <v>1</v>
      </c>
      <c r="BM5" s="30">
        <f>((BK5/AG5)*100)/100</f>
        <v>0</v>
      </c>
      <c r="BN5" s="24">
        <v>1</v>
      </c>
      <c r="BO5" s="24"/>
      <c r="BP5" s="30">
        <f>IFERROR((BO5*100%)/BN5,"N/A")</f>
        <v>0</v>
      </c>
      <c r="BQ5" s="30">
        <f>IF(BN5="N/A","N/A",IF(BP5&lt;0%,BP5,IF(BP5&gt;=100%,100%,BP5)))</f>
        <v>0</v>
      </c>
      <c r="BR5" s="31">
        <f t="shared" si="6"/>
        <v>3</v>
      </c>
      <c r="BS5" s="31">
        <f t="shared" si="6"/>
        <v>0</v>
      </c>
      <c r="BT5" s="33">
        <f>((BR5*100)/AG5)/100</f>
        <v>0.375</v>
      </c>
      <c r="BU5" s="34">
        <f>((BS5*100)/AG5)/100</f>
        <v>0</v>
      </c>
      <c r="BV5" s="35">
        <v>0</v>
      </c>
      <c r="BW5" s="24"/>
      <c r="BX5" s="30" t="str">
        <f>IFERROR((BW5*100%)/BV5,"N/A")</f>
        <v>N/A</v>
      </c>
      <c r="BY5" s="30">
        <f>IF(BV5="N/A","N/A",IF(BX5&lt;0%,BX5,IF(BX5&gt;=100%,100%,BX5)))</f>
        <v>1</v>
      </c>
      <c r="BZ5" s="31">
        <f t="shared" si="7"/>
        <v>3</v>
      </c>
      <c r="CA5" s="31">
        <f t="shared" si="7"/>
        <v>0</v>
      </c>
      <c r="CB5" s="33">
        <f>((BZ5*100)/AG5)/100</f>
        <v>0.375</v>
      </c>
      <c r="CC5" s="34">
        <f>((CA5*100)/AG5)/100</f>
        <v>0</v>
      </c>
      <c r="CD5" s="24">
        <v>1</v>
      </c>
      <c r="CE5" s="24"/>
      <c r="CF5" s="30">
        <f>IFERROR((CE5*100%)/CD5,"N/A")</f>
        <v>0</v>
      </c>
      <c r="CG5" s="30">
        <f>IF(CD5="N/A","N/A",IF(CF5&lt;0%,CF5,IF(CF5&gt;=100%,100%,CF5)))</f>
        <v>0</v>
      </c>
      <c r="CH5" s="31">
        <f t="shared" si="8"/>
        <v>4</v>
      </c>
      <c r="CI5" s="31">
        <f t="shared" si="8"/>
        <v>0</v>
      </c>
      <c r="CJ5" s="33">
        <f>((CH5*100)/AG5)/100</f>
        <v>0.5</v>
      </c>
      <c r="CK5" s="34">
        <f>((CI5*100)/AG5)/100</f>
        <v>0</v>
      </c>
      <c r="CL5" s="24">
        <v>1</v>
      </c>
      <c r="CM5" s="24"/>
      <c r="CN5" s="30">
        <f>IFERROR((CM5*100%)/CL5,"N/A")</f>
        <v>0</v>
      </c>
      <c r="CO5" s="30">
        <f>IF(CL5="N/A","N/A",IF(CN5&lt;0%,CN5,IF(CN5&gt;=100%,100%,CN5)))</f>
        <v>0</v>
      </c>
      <c r="CP5" s="31">
        <f t="shared" si="9"/>
        <v>5</v>
      </c>
      <c r="CQ5" s="31">
        <f t="shared" si="9"/>
        <v>0</v>
      </c>
      <c r="CR5" s="33">
        <f>((CP5*100)/AG5)/100</f>
        <v>0.625</v>
      </c>
      <c r="CS5" s="34">
        <f>((CQ5*100)/AG5)/100</f>
        <v>0</v>
      </c>
      <c r="CT5" s="24">
        <v>1</v>
      </c>
      <c r="CU5" s="24"/>
      <c r="CV5" s="30">
        <f>IFERROR((CU5*100%)/CT5,"N/A")</f>
        <v>0</v>
      </c>
      <c r="CW5" s="30">
        <f>IF(CT5="N/A","N/A",IF(CV5&lt;0%,CV5,IF(CV5&gt;=100%,100%,CV5)))</f>
        <v>0</v>
      </c>
      <c r="CX5" s="36">
        <f t="shared" si="10"/>
        <v>6</v>
      </c>
      <c r="CY5" s="36">
        <f t="shared" si="10"/>
        <v>0</v>
      </c>
      <c r="CZ5" s="33">
        <f>((CX5*100)/AG5)/100</f>
        <v>0.75</v>
      </c>
      <c r="DA5" s="34">
        <f>((CY5*100)/AG5)/100</f>
        <v>0</v>
      </c>
      <c r="DB5" s="24">
        <v>0</v>
      </c>
      <c r="DC5" s="24"/>
      <c r="DD5" s="30" t="str">
        <f>IFERROR((DC5*100%)/DB5,"N/A")</f>
        <v>N/A</v>
      </c>
      <c r="DE5" s="30">
        <f>IF(DB5="N/A","N/A",IF(DD5&lt;0%,DD5,IF(DD5&gt;=100%,100%,DD5)))</f>
        <v>1</v>
      </c>
      <c r="DF5" s="36">
        <f t="shared" si="11"/>
        <v>6</v>
      </c>
      <c r="DG5" s="36">
        <f t="shared" si="11"/>
        <v>0</v>
      </c>
      <c r="DH5" s="33">
        <f>((DF5*100)/AG5)/100</f>
        <v>0.75</v>
      </c>
      <c r="DI5" s="34">
        <f>((DG5*100)/AG5)/100</f>
        <v>0</v>
      </c>
      <c r="DJ5" s="24">
        <v>1</v>
      </c>
      <c r="DK5" s="24"/>
      <c r="DL5" s="30">
        <f>IFERROR((DK5*100%)/DJ5,"N/A")</f>
        <v>0</v>
      </c>
      <c r="DM5" s="30">
        <f>IF(DJ5="N/A","N/A",IF(DL5&lt;0%,DL5,IF(DL5&gt;=100%,100%,DL5)))</f>
        <v>0</v>
      </c>
      <c r="DN5" s="36">
        <f t="shared" si="12"/>
        <v>7</v>
      </c>
      <c r="DO5" s="36">
        <f t="shared" si="12"/>
        <v>0</v>
      </c>
      <c r="DP5" s="33">
        <f>((DN5*100)/AG5)/100</f>
        <v>0.875</v>
      </c>
      <c r="DQ5" s="34">
        <f>((DO5*100)/AG5)/100</f>
        <v>0</v>
      </c>
      <c r="DR5" s="24">
        <v>1</v>
      </c>
      <c r="DS5" s="24"/>
      <c r="DT5" s="30">
        <f>IFERROR((DS5*100%)/DR5,"N/A")</f>
        <v>0</v>
      </c>
      <c r="DU5" s="30">
        <f>IF(DR5="N/A","N/A",IF(DT5&lt;0%,DT5,IF(DT5&gt;=100%,100%,DT5)))</f>
        <v>0</v>
      </c>
      <c r="DV5" s="36">
        <f t="shared" si="13"/>
        <v>8</v>
      </c>
      <c r="DW5" s="36">
        <f t="shared" si="13"/>
        <v>0</v>
      </c>
      <c r="DX5" s="33">
        <f>((DV5*100)/AG5)/100</f>
        <v>1</v>
      </c>
      <c r="DY5" s="34">
        <f>((DW5*100)/AG5)/100</f>
        <v>0</v>
      </c>
      <c r="DZ5" s="26"/>
      <c r="EA5" s="44"/>
      <c r="EB5" s="45"/>
    </row>
    <row r="6" spans="2:132" ht="195" x14ac:dyDescent="0.25">
      <c r="B6" s="22">
        <v>5</v>
      </c>
      <c r="C6" s="23" t="s">
        <v>118</v>
      </c>
      <c r="D6" s="24">
        <v>5.4</v>
      </c>
      <c r="E6" s="23" t="s">
        <v>114</v>
      </c>
      <c r="F6" s="24" t="s">
        <v>112</v>
      </c>
      <c r="G6" s="23" t="s">
        <v>96</v>
      </c>
      <c r="H6" s="24" t="s">
        <v>108</v>
      </c>
      <c r="I6" s="23" t="s">
        <v>109</v>
      </c>
      <c r="J6" s="24" t="s">
        <v>138</v>
      </c>
      <c r="K6" s="24" t="s">
        <v>93</v>
      </c>
      <c r="L6" s="24" t="s">
        <v>122</v>
      </c>
      <c r="M6" s="24" t="s">
        <v>93</v>
      </c>
      <c r="N6" s="26" t="s">
        <v>93</v>
      </c>
      <c r="O6" s="27" t="s">
        <v>93</v>
      </c>
      <c r="P6" s="24" t="s">
        <v>93</v>
      </c>
      <c r="Q6" s="23" t="s">
        <v>170</v>
      </c>
      <c r="R6" s="24" t="s">
        <v>192</v>
      </c>
      <c r="S6" s="24" t="s">
        <v>171</v>
      </c>
      <c r="T6" s="24" t="s">
        <v>165</v>
      </c>
      <c r="U6" s="25" t="s">
        <v>142</v>
      </c>
      <c r="V6" s="25" t="s">
        <v>141</v>
      </c>
      <c r="W6" s="28" t="s">
        <v>166</v>
      </c>
      <c r="X6" s="28" t="s">
        <v>167</v>
      </c>
      <c r="Y6" s="28" t="s">
        <v>158</v>
      </c>
      <c r="Z6" s="24" t="s">
        <v>143</v>
      </c>
      <c r="AA6" s="24" t="s">
        <v>145</v>
      </c>
      <c r="AB6" s="24" t="s">
        <v>145</v>
      </c>
      <c r="AC6" s="29" t="s">
        <v>169</v>
      </c>
      <c r="AD6" s="29" t="s">
        <v>162</v>
      </c>
      <c r="AE6" s="29" t="s">
        <v>157</v>
      </c>
      <c r="AF6" s="29" t="s">
        <v>151</v>
      </c>
      <c r="AG6" s="38">
        <v>3</v>
      </c>
      <c r="AH6" s="24">
        <v>0</v>
      </c>
      <c r="AI6" s="24"/>
      <c r="AJ6" s="39" t="str">
        <f>IFERROR((AI6*100%)/AH6,"N/A")</f>
        <v>N/A</v>
      </c>
      <c r="AK6" s="39" t="str">
        <f>IFERROR((AH6*100%)/AI6,"N/A")</f>
        <v>N/A</v>
      </c>
      <c r="AL6" s="31">
        <f t="shared" si="0"/>
        <v>0</v>
      </c>
      <c r="AM6" s="31">
        <f t="shared" si="0"/>
        <v>0</v>
      </c>
      <c r="AN6" s="30">
        <f t="shared" si="1"/>
        <v>0</v>
      </c>
      <c r="AO6" s="32">
        <f t="shared" si="1"/>
        <v>0</v>
      </c>
      <c r="AP6" s="24">
        <v>0</v>
      </c>
      <c r="AQ6" s="24"/>
      <c r="AR6" s="30" t="str">
        <f>IFERROR((AQ6*100%)/AP6,"N/A")</f>
        <v>N/A</v>
      </c>
      <c r="AS6" s="30" t="str">
        <f>IFERROR((AP6*100%)/AQ6,"N/A")</f>
        <v>N/A</v>
      </c>
      <c r="AT6" s="31">
        <f t="shared" si="2"/>
        <v>0</v>
      </c>
      <c r="AU6" s="31">
        <f t="shared" si="2"/>
        <v>0</v>
      </c>
      <c r="AV6" s="30">
        <f t="shared" si="3"/>
        <v>0</v>
      </c>
      <c r="AW6" s="32">
        <f t="shared" si="3"/>
        <v>0</v>
      </c>
      <c r="AX6" s="24">
        <v>0</v>
      </c>
      <c r="AY6" s="24"/>
      <c r="AZ6" s="30" t="str">
        <f>IFERROR((AY6*100%)/AX6,"N/A")</f>
        <v>N/A</v>
      </c>
      <c r="BA6" s="30">
        <f>IF(AX6="N/A","N/A",IF(AZ6&lt;0%,AZ6,IF(AZ6&gt;=100%,100%,AZ6)))</f>
        <v>1</v>
      </c>
      <c r="BB6" s="31">
        <f t="shared" si="4"/>
        <v>0</v>
      </c>
      <c r="BC6" s="31">
        <f t="shared" si="4"/>
        <v>0</v>
      </c>
      <c r="BD6" s="30">
        <f>IF(BB6=0,0%,IF(BB6&gt;=1,100%,BB6))</f>
        <v>0</v>
      </c>
      <c r="BE6" s="30">
        <f>((BC6*100/AG6)/100)</f>
        <v>0</v>
      </c>
      <c r="BF6" s="37">
        <v>1</v>
      </c>
      <c r="BG6" s="37"/>
      <c r="BH6" s="30">
        <f>IFERROR((BG6*100%)/BF6,"N/A")</f>
        <v>0</v>
      </c>
      <c r="BI6" s="30">
        <f>IF(BF6="N/A","N/A",IF(BH6&lt;0%,BH6,IF(BH6&gt;=100%,100%,BH6)))</f>
        <v>0</v>
      </c>
      <c r="BJ6" s="31">
        <f t="shared" si="5"/>
        <v>1</v>
      </c>
      <c r="BK6" s="31">
        <f t="shared" si="5"/>
        <v>0</v>
      </c>
      <c r="BL6" s="30">
        <f>IF(BJ6=0,0%,IF(BJ6&gt;=1,100%,BJ6))</f>
        <v>1</v>
      </c>
      <c r="BM6" s="30">
        <f>((BK6/AG6)*100)/100</f>
        <v>0</v>
      </c>
      <c r="BN6" s="24">
        <v>0</v>
      </c>
      <c r="BO6" s="24"/>
      <c r="BP6" s="30" t="str">
        <f>IFERROR((BO6*100%)/BN6,"N/A")</f>
        <v>N/A</v>
      </c>
      <c r="BQ6" s="30">
        <f>IF(BN6="N/A","N/A",IF(BP6&lt;0%,BP6,IF(BP6&gt;=100%,100%,BP6)))</f>
        <v>1</v>
      </c>
      <c r="BR6" s="31">
        <f t="shared" si="6"/>
        <v>1</v>
      </c>
      <c r="BS6" s="31">
        <f t="shared" si="6"/>
        <v>0</v>
      </c>
      <c r="BT6" s="33">
        <f>((BR6*100)/AG6)/100</f>
        <v>0.33333333333333337</v>
      </c>
      <c r="BU6" s="34">
        <f>((BS6*100)/AG6)/100</f>
        <v>0</v>
      </c>
      <c r="BV6" s="51">
        <v>0</v>
      </c>
      <c r="BW6" s="40"/>
      <c r="BX6" s="30" t="str">
        <f>IFERROR((BW6*100%)/BV6,"N/A")</f>
        <v>N/A</v>
      </c>
      <c r="BY6" s="30">
        <f>IF(BV6="N/A","N/A",IF(BX6&lt;0%,BX6,IF(BX6&gt;=100%,100%,BX6)))</f>
        <v>1</v>
      </c>
      <c r="BZ6" s="31">
        <f t="shared" si="7"/>
        <v>1</v>
      </c>
      <c r="CA6" s="31">
        <f t="shared" si="7"/>
        <v>0</v>
      </c>
      <c r="CB6" s="33">
        <f>((BZ6*100)/AG6)/100</f>
        <v>0.33333333333333337</v>
      </c>
      <c r="CC6" s="34">
        <f>((CA6*100)/AG6)/100</f>
        <v>0</v>
      </c>
      <c r="CD6" s="24">
        <v>0</v>
      </c>
      <c r="CE6" s="24"/>
      <c r="CF6" s="30" t="str">
        <f>IFERROR((CE6*100%)/CD6,"N/A")</f>
        <v>N/A</v>
      </c>
      <c r="CG6" s="30">
        <f>IF(CD6="N/A","N/A",IF(CF6&lt;0%,CF6,IF(CF6&gt;=100%,100%,CF6)))</f>
        <v>1</v>
      </c>
      <c r="CH6" s="31">
        <f t="shared" si="8"/>
        <v>1</v>
      </c>
      <c r="CI6" s="31">
        <f t="shared" si="8"/>
        <v>0</v>
      </c>
      <c r="CJ6" s="33">
        <f>((CH6*100)/AG6)/100</f>
        <v>0.33333333333333337</v>
      </c>
      <c r="CK6" s="34">
        <f>((CI6*100)/AG6)/100</f>
        <v>0</v>
      </c>
      <c r="CL6" s="24">
        <v>1</v>
      </c>
      <c r="CM6" s="24"/>
      <c r="CN6" s="30">
        <f>IFERROR((CM6*100%)/CL6,"N/A")</f>
        <v>0</v>
      </c>
      <c r="CO6" s="30">
        <f>IF(CL6="N/A","N/A",IF(CN6&lt;0%,CN6,IF(CN6&gt;=100%,100%,CN6)))</f>
        <v>0</v>
      </c>
      <c r="CP6" s="31">
        <f t="shared" si="9"/>
        <v>2</v>
      </c>
      <c r="CQ6" s="31">
        <f t="shared" si="9"/>
        <v>0</v>
      </c>
      <c r="CR6" s="33">
        <f>((CP6*100)/AG6)/100</f>
        <v>0.66666666666666674</v>
      </c>
      <c r="CS6" s="34">
        <f>((CQ6*100)/AG6)/100</f>
        <v>0</v>
      </c>
      <c r="CT6" s="24">
        <v>0</v>
      </c>
      <c r="CU6" s="24"/>
      <c r="CV6" s="30" t="str">
        <f>IFERROR((CU6*100%)/CT6,"N/A")</f>
        <v>N/A</v>
      </c>
      <c r="CW6" s="30">
        <f>IF(CT6="N/A","N/A",IF(CV6&lt;0%,CV6,IF(CV6&gt;=100%,100%,CV6)))</f>
        <v>1</v>
      </c>
      <c r="CX6" s="36">
        <f t="shared" si="10"/>
        <v>2</v>
      </c>
      <c r="CY6" s="36">
        <f t="shared" si="10"/>
        <v>0</v>
      </c>
      <c r="CZ6" s="33">
        <f>((CX6*100)/AG6)/100</f>
        <v>0.66666666666666674</v>
      </c>
      <c r="DA6" s="34">
        <f>((CY6*100)/AG6)/100</f>
        <v>0</v>
      </c>
      <c r="DB6" s="24">
        <v>0</v>
      </c>
      <c r="DC6" s="24"/>
      <c r="DD6" s="30" t="str">
        <f>IFERROR((DC6*100%)/DB6,"N/A")</f>
        <v>N/A</v>
      </c>
      <c r="DE6" s="30">
        <f>IF(DB6="N/A","N/A",IF(DD6&lt;0%,DD6,IF(DD6&gt;=100%,100%,DD6)))</f>
        <v>1</v>
      </c>
      <c r="DF6" s="36">
        <f t="shared" si="11"/>
        <v>2</v>
      </c>
      <c r="DG6" s="36">
        <f t="shared" si="11"/>
        <v>0</v>
      </c>
      <c r="DH6" s="33">
        <f>((DF6*100)/AG6)/100</f>
        <v>0.66666666666666674</v>
      </c>
      <c r="DI6" s="34">
        <f>((DG6*100)/AG6)/100</f>
        <v>0</v>
      </c>
      <c r="DJ6" s="24">
        <v>0</v>
      </c>
      <c r="DK6" s="37"/>
      <c r="DL6" s="30" t="str">
        <f>IFERROR((DK6*100%)/DJ6,"N/A")</f>
        <v>N/A</v>
      </c>
      <c r="DM6" s="30">
        <f>IF(DJ6="N/A","N/A",IF(DL6&lt;0%,DL6,IF(DL6&gt;=100%,100%,DL6)))</f>
        <v>1</v>
      </c>
      <c r="DN6" s="36">
        <f t="shared" si="12"/>
        <v>2</v>
      </c>
      <c r="DO6" s="36">
        <f t="shared" si="12"/>
        <v>0</v>
      </c>
      <c r="DP6" s="33">
        <f>((DN6*100)/AG6)/100</f>
        <v>0.66666666666666674</v>
      </c>
      <c r="DQ6" s="34">
        <f>((DO6*100)/AG6)/100</f>
        <v>0</v>
      </c>
      <c r="DR6" s="24">
        <v>1</v>
      </c>
      <c r="DS6" s="37"/>
      <c r="DT6" s="30">
        <f>IFERROR((DS6*100%)/DR6,"N/A")</f>
        <v>0</v>
      </c>
      <c r="DU6" s="30">
        <f>IF(DR6="N/A","N/A",IF(DT6&lt;0%,DT6,IF(DT6&gt;=100%,100%,DT6)))</f>
        <v>0</v>
      </c>
      <c r="DV6" s="36">
        <f t="shared" si="13"/>
        <v>3</v>
      </c>
      <c r="DW6" s="36">
        <f t="shared" si="13"/>
        <v>0</v>
      </c>
      <c r="DX6" s="33">
        <f>((DV6*100)/AG6)/100</f>
        <v>1</v>
      </c>
      <c r="DY6" s="34">
        <f>((DW6*100)/AG6)/100</f>
        <v>0</v>
      </c>
      <c r="DZ6" s="26"/>
      <c r="EA6" s="48"/>
      <c r="EB6" s="45"/>
    </row>
  </sheetData>
  <autoFilter ref="B1:EB1" xr:uid="{DEACB75F-5D2A-44DE-B5D2-6A1319C531E1}"/>
  <phoneticPr fontId="13" type="noConversion"/>
  <conditionalFormatting sqref="AJ2:AJ6">
    <cfRule type="cellIs" dxfId="74" priority="303" operator="between">
      <formula>0</formula>
      <formula>0.5999</formula>
    </cfRule>
  </conditionalFormatting>
  <conditionalFormatting sqref="AO2:AO6 AW2:AW6">
    <cfRule type="cellIs" dxfId="73" priority="1" operator="between">
      <formula>0.8</formula>
      <formula>1</formula>
    </cfRule>
    <cfRule type="cellIs" dxfId="72" priority="2" operator="between">
      <formula>0.6</formula>
      <formula>0.79</formula>
    </cfRule>
    <cfRule type="cellIs" dxfId="71" priority="3" operator="between">
      <formula>0</formula>
      <formula>0.59</formula>
    </cfRule>
    <cfRule type="cellIs" dxfId="70" priority="4" operator="between">
      <formula>0</formula>
      <formula>0.59</formula>
    </cfRule>
  </conditionalFormatting>
  <conditionalFormatting sqref="BA2:BA4 BI2:BI4 AZ2:AZ5 AR2:AS6 BH2:BH6 AZ6:BA6">
    <cfRule type="cellIs" dxfId="69" priority="290" operator="lessThanOrEqual">
      <formula>0.3099</formula>
    </cfRule>
    <cfRule type="cellIs" dxfId="68" priority="289" operator="equal">
      <formula>"N/A"</formula>
    </cfRule>
    <cfRule type="cellIs" dxfId="67" priority="292" operator="between">
      <formula>0.31</formula>
      <formula>0.7099</formula>
    </cfRule>
    <cfRule type="cellIs" dxfId="66" priority="291" operator="greaterThanOrEqual">
      <formula>0.71</formula>
    </cfRule>
  </conditionalFormatting>
  <conditionalFormatting sqref="BA5">
    <cfRule type="cellIs" dxfId="65" priority="297" operator="between">
      <formula>60%</formula>
      <formula>79.99%</formula>
    </cfRule>
    <cfRule type="cellIs" dxfId="64" priority="296" operator="equal">
      <formula>""</formula>
    </cfRule>
    <cfRule type="cellIs" dxfId="63" priority="298" operator="between">
      <formula>0%</formula>
      <formula>59.99%</formula>
    </cfRule>
  </conditionalFormatting>
  <conditionalFormatting sqref="BE2:BE6">
    <cfRule type="cellIs" dxfId="62" priority="263" operator="between">
      <formula>0.6</formula>
      <formula>0.79</formula>
    </cfRule>
    <cfRule type="cellIs" dxfId="61" priority="262" operator="between">
      <formula>0.8</formula>
      <formula>1</formula>
    </cfRule>
    <cfRule type="cellIs" dxfId="60" priority="264" operator="between">
      <formula>0</formula>
      <formula>0.59</formula>
    </cfRule>
  </conditionalFormatting>
  <conditionalFormatting sqref="BI5">
    <cfRule type="cellIs" dxfId="59" priority="284" operator="between">
      <formula>0%</formula>
      <formula>59.99%</formula>
    </cfRule>
    <cfRule type="cellIs" dxfId="58" priority="282" operator="equal">
      <formula>""</formula>
    </cfRule>
    <cfRule type="cellIs" dxfId="57" priority="283" operator="between">
      <formula>60%</formula>
      <formula>79.99%</formula>
    </cfRule>
  </conditionalFormatting>
  <conditionalFormatting sqref="BI6">
    <cfRule type="cellIs" dxfId="56" priority="281" operator="between">
      <formula>0.31</formula>
      <formula>0.7099</formula>
    </cfRule>
    <cfRule type="cellIs" dxfId="55" priority="280" operator="greaterThanOrEqual">
      <formula>0.71</formula>
    </cfRule>
    <cfRule type="cellIs" dxfId="54" priority="278" operator="equal">
      <formula>"N/A"</formula>
    </cfRule>
    <cfRule type="cellIs" dxfId="53" priority="279" operator="lessThanOrEqual">
      <formula>0.3099</formula>
    </cfRule>
  </conditionalFormatting>
  <conditionalFormatting sqref="BM2:BM6">
    <cfRule type="cellIs" dxfId="52" priority="261" operator="between">
      <formula>0</formula>
      <formula>0.59</formula>
    </cfRule>
    <cfRule type="cellIs" dxfId="51" priority="260" operator="between">
      <formula>0.6</formula>
      <formula>0.79</formula>
    </cfRule>
    <cfRule type="cellIs" dxfId="50" priority="259" operator="between">
      <formula>0.8</formula>
      <formula>1</formula>
    </cfRule>
    <cfRule type="cellIs" dxfId="49" priority="252" operator="between">
      <formula>0</formula>
      <formula>1</formula>
    </cfRule>
    <cfRule type="cellIs" dxfId="48" priority="251" operator="between">
      <formula>0.6</formula>
      <formula>0.79</formula>
    </cfRule>
  </conditionalFormatting>
  <conditionalFormatting sqref="BP2:BP6 BX2:BX6 CF2:CF6 CN2:CN6 CV2:CW6 DD2:DE6 DL2:DM6 DT2:DU6">
    <cfRule type="cellIs" dxfId="47" priority="229" operator="between">
      <formula>0.7951</formula>
      <formula>1</formula>
    </cfRule>
    <cfRule type="cellIs" dxfId="46" priority="230" operator="between">
      <formula>0.5951</formula>
      <formula>0.795</formula>
    </cfRule>
    <cfRule type="cellIs" dxfId="45" priority="231" operator="between">
      <formula>0</formula>
      <formula>0.595</formula>
    </cfRule>
    <cfRule type="cellIs" dxfId="44" priority="238" operator="between">
      <formula>0.8</formula>
      <formula>1</formula>
    </cfRule>
    <cfRule type="cellIs" dxfId="43" priority="239" operator="between">
      <formula>0.6</formula>
      <formula>0.7999</formula>
    </cfRule>
    <cfRule type="cellIs" dxfId="42" priority="240" operator="between">
      <formula>0</formula>
      <formula>0.5999</formula>
    </cfRule>
    <cfRule type="cellIs" dxfId="41" priority="266" operator="equal">
      <formula>"N/A"</formula>
    </cfRule>
    <cfRule type="cellIs" dxfId="40" priority="268" operator="greaterThanOrEqual">
      <formula>0.71</formula>
    </cfRule>
    <cfRule type="cellIs" dxfId="39" priority="269" operator="between">
      <formula>0.31</formula>
      <formula>0.7099</formula>
    </cfRule>
    <cfRule type="cellIs" dxfId="38" priority="267" operator="lessThanOrEqual">
      <formula>0.3099</formula>
    </cfRule>
  </conditionalFormatting>
  <conditionalFormatting sqref="BQ2:BQ6 BY2:BY6 CG2:CG6 CO2:CO6">
    <cfRule type="cellIs" dxfId="37" priority="253" operator="equal">
      <formula>""</formula>
    </cfRule>
    <cfRule type="cellIs" dxfId="36" priority="254" operator="between">
      <formula>60%</formula>
      <formula>79.99%</formula>
    </cfRule>
    <cfRule type="cellIs" dxfId="35" priority="255" operator="between">
      <formula>0%</formula>
      <formula>59.99%</formula>
    </cfRule>
    <cfRule type="cellIs" dxfId="34" priority="232" operator="between">
      <formula>0.7951</formula>
      <formula>1</formula>
    </cfRule>
    <cfRule type="cellIs" dxfId="33" priority="233" operator="between">
      <formula>0.5951</formula>
      <formula>0.795</formula>
    </cfRule>
    <cfRule type="cellIs" dxfId="32" priority="234" operator="between">
      <formula>0</formula>
      <formula>0.595</formula>
    </cfRule>
    <cfRule type="cellIs" dxfId="31" priority="235" operator="between">
      <formula>0.8</formula>
      <formula>1</formula>
    </cfRule>
    <cfRule type="cellIs" dxfId="30" priority="236" operator="between">
      <formula>0.6</formula>
      <formula>0.7999</formula>
    </cfRule>
    <cfRule type="cellIs" dxfId="29" priority="237" operator="between">
      <formula>0</formula>
      <formula>0.5999</formula>
    </cfRule>
  </conditionalFormatting>
  <conditionalFormatting sqref="BT2:BT6 CB2:CB6 CJ2:CJ6 CR2:CR6 CZ2:CZ6 DH2:DH6 DP2:DP6 DX2:DX6">
    <cfRule type="cellIs" dxfId="28" priority="248" operator="between">
      <formula>0.8</formula>
      <formula>1</formula>
    </cfRule>
    <cfRule type="cellIs" dxfId="27" priority="249" operator="between">
      <formula>0.6</formula>
      <formula>0.79</formula>
    </cfRule>
    <cfRule type="cellIs" dxfId="26" priority="250" operator="between">
      <formula>0</formula>
      <formula>0.59</formula>
    </cfRule>
  </conditionalFormatting>
  <conditionalFormatting sqref="BU1">
    <cfRule type="cellIs" dxfId="25" priority="246" operator="between">
      <formula>1.01</formula>
      <formula>15</formula>
    </cfRule>
    <cfRule type="cellIs" dxfId="24" priority="247" operator="between">
      <formula>0.8</formula>
      <formula>1</formula>
    </cfRule>
  </conditionalFormatting>
  <conditionalFormatting sqref="BU2:BU6 CC2:CC6 CK2:CK6 CS2:CS6 DA2:DA6 DI2:DI6 DQ2:DQ6 DY2:DY6">
    <cfRule type="cellIs" dxfId="23" priority="244" operator="between">
      <formula>0.6</formula>
      <formula>0.7999</formula>
    </cfRule>
    <cfRule type="cellIs" dxfId="22" priority="245" operator="between">
      <formula>0</formula>
      <formula>0.5999</formula>
    </cfRule>
    <cfRule type="cellIs" dxfId="21" priority="241" operator="between">
      <formula>0.8</formula>
      <formula>1</formula>
    </cfRule>
    <cfRule type="cellIs" dxfId="20" priority="243" operator="between">
      <formula>0.8</formula>
      <formula>1</formula>
    </cfRule>
    <cfRule type="cellIs" dxfId="19" priority="242" operator="between">
      <formula>1.01</formula>
      <formula>25</formula>
    </cfRule>
  </conditionalFormatting>
  <conditionalFormatting sqref="CC1">
    <cfRule type="cellIs" dxfId="18" priority="217" operator="between">
      <formula>0.8</formula>
      <formula>1</formula>
    </cfRule>
    <cfRule type="cellIs" dxfId="17" priority="216" operator="between">
      <formula>1.01</formula>
      <formula>15</formula>
    </cfRule>
  </conditionalFormatting>
  <conditionalFormatting sqref="CD2:CD6 CE3 CM3 CU3 DB3:DC3 DS3">
    <cfRule type="cellIs" dxfId="16" priority="169" operator="equal">
      <formula>"N/A"</formula>
    </cfRule>
  </conditionalFormatting>
  <conditionalFormatting sqref="CK1">
    <cfRule type="cellIs" dxfId="15" priority="198" operator="between">
      <formula>0.8</formula>
      <formula>1</formula>
    </cfRule>
    <cfRule type="cellIs" dxfId="14" priority="197" operator="between">
      <formula>1.01</formula>
      <formula>15</formula>
    </cfRule>
  </conditionalFormatting>
  <conditionalFormatting sqref="CS1">
    <cfRule type="cellIs" dxfId="13" priority="168" operator="between">
      <formula>0.8</formula>
      <formula>1</formula>
    </cfRule>
    <cfRule type="cellIs" dxfId="12" priority="167" operator="between">
      <formula>1.01</formula>
      <formula>15</formula>
    </cfRule>
  </conditionalFormatting>
  <conditionalFormatting sqref="CV2:CV6 DD2:DD6 DL2:DL6 DT2:DT6">
    <cfRule type="cellIs" dxfId="11" priority="125" operator="lessThanOrEqual">
      <formula>0.3099</formula>
    </cfRule>
    <cfRule type="cellIs" dxfId="10" priority="124" operator="equal">
      <formula>"N/A"</formula>
    </cfRule>
  </conditionalFormatting>
  <conditionalFormatting sqref="DA1">
    <cfRule type="cellIs" dxfId="9" priority="120" operator="between">
      <formula>0.8</formula>
      <formula>1</formula>
    </cfRule>
    <cfRule type="cellIs" dxfId="8" priority="119" operator="between">
      <formula>1.01</formula>
      <formula>15</formula>
    </cfRule>
  </conditionalFormatting>
  <conditionalFormatting sqref="DI1">
    <cfRule type="cellIs" dxfId="7" priority="75" operator="between">
      <formula>1.01</formula>
      <formula>15</formula>
    </cfRule>
    <cfRule type="cellIs" dxfId="6" priority="76" operator="between">
      <formula>0.8</formula>
      <formula>1</formula>
    </cfRule>
  </conditionalFormatting>
  <conditionalFormatting sqref="DJ3:DK3">
    <cfRule type="cellIs" dxfId="5" priority="35" operator="equal">
      <formula>"N/A"</formula>
    </cfRule>
  </conditionalFormatting>
  <conditionalFormatting sqref="DQ1">
    <cfRule type="cellIs" dxfId="4" priority="49" operator="between">
      <formula>0.8</formula>
      <formula>1</formula>
    </cfRule>
    <cfRule type="cellIs" dxfId="3" priority="48" operator="between">
      <formula>1.01</formula>
      <formula>15</formula>
    </cfRule>
  </conditionalFormatting>
  <conditionalFormatting sqref="DY1">
    <cfRule type="cellIs" dxfId="2" priority="19" operator="between">
      <formula>0.8</formula>
      <formula>1</formula>
    </cfRule>
    <cfRule type="cellIs" dxfId="1" priority="18" operator="between">
      <formula>1.01</formula>
      <formula>15</formula>
    </cfRule>
  </conditionalFormatting>
  <conditionalFormatting sqref="DZ2 AX2:AY6 BF2:BG6 BN2:BO6 BV2:BW6 CD2:CE6 CL2:CM6 CT2:CU6 DB2:DC6 DJ2:DK6 DR2:DS6 DZ4:DZ6">
    <cfRule type="cellIs" dxfId="0" priority="270" operator="greaterThanOrEqual">
      <formula>1</formula>
    </cfRule>
  </conditionalFormatting>
  <pageMargins left="0.25" right="0.25" top="0.75" bottom="0.75" header="0.3" footer="0.3"/>
  <pageSetup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Planeacion</dc:creator>
  <cp:lastModifiedBy>DDHE 191527</cp:lastModifiedBy>
  <cp:lastPrinted>2025-03-27T15:04:20Z</cp:lastPrinted>
  <dcterms:created xsi:type="dcterms:W3CDTF">2025-01-13T18:33:13Z</dcterms:created>
  <dcterms:modified xsi:type="dcterms:W3CDTF">2025-04-23T17:49:33Z</dcterms:modified>
</cp:coreProperties>
</file>