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C:\Users\Mario Curiel.DESKTOP-M2OL3E2\Desktop\CLAUDIA\"/>
    </mc:Choice>
  </mc:AlternateContent>
  <bookViews>
    <workbookView xWindow="0" yWindow="0" windowWidth="20490" windowHeight="7755" tabRatio="1000"/>
  </bookViews>
  <sheets>
    <sheet name="Volumetria" sheetId="9" r:id="rId1"/>
  </sheets>
  <externalReferences>
    <externalReference r:id="rId2"/>
    <externalReference r:id="rId3"/>
    <externalReference r:id="rId4"/>
  </externalReferences>
  <definedNames>
    <definedName name="___ace1">#REF!</definedName>
    <definedName name="___ace2">#REF!</definedName>
    <definedName name="_ace1">#REF!</definedName>
    <definedName name="_ace2">#REF!</definedName>
    <definedName name="_Fill" localSheetId="0" hidden="1">#REF!</definedName>
    <definedName name="_Fill" hidden="1">#REF!</definedName>
    <definedName name="_xlnm._FilterDatabase" localSheetId="0" hidden="1">Volumetria!$D$203:$N$203</definedName>
    <definedName name="_Order1" hidden="1">255</definedName>
    <definedName name="_Order2" hidden="1">255</definedName>
    <definedName name="A_impresión_IM">#REF!</definedName>
    <definedName name="_xlnm.Print_Area" localSheetId="0">Volumetria!$A$3:$U$208</definedName>
    <definedName name="Conceptos6116">#REF!</definedName>
    <definedName name="Conceptos6155">[1]Conceptos!$A$3:$T$112</definedName>
    <definedName name="_xlnm.Criteria" localSheetId="0">#REF!</definedName>
    <definedName name="_xlnm.Criteria">#REF!</definedName>
    <definedName name="CURIEL">'[2]DATOS BASICOS'!#REF!</definedName>
    <definedName name="Esta_Estimación_A.Glez_Granjas">'[3]5-2 A.Glez Granjas'!$G$2:$G$117</definedName>
    <definedName name="Esta_Estimación_Chih92">'[3]5-4 Chih.92'!$G$2:$G$116</definedName>
    <definedName name="Esta_Estimación_EST74">'[3]5-1 EST 74'!$G$2:$G$121</definedName>
    <definedName name="Esta_Estimación_Gabilondo">'[3]5-3 Gabilondo'!$G$2:$G$114</definedName>
    <definedName name="Esta_Estimación_México">'[3]5-9 México 91'!$G$2:$G$159</definedName>
    <definedName name="Esta_Estimación_Walt">'[3]5-5 Walt Disney'!$G$2:$G$119</definedName>
    <definedName name="Esta_Estimación_Zuno">'[3]5-8 Esther Zuno'!$G$2:$G$159</definedName>
    <definedName name="MARIO">#REF!</definedName>
    <definedName name="MAT" localSheetId="0">#REF!</definedName>
    <definedName name="MAT">#REF!</definedName>
    <definedName name="_xlnm.Print_Titles" localSheetId="0">Volumetria!$1:$7</definedName>
    <definedName name="uno" localSheetId="0">#REF!</definedName>
    <definedName name="uno">#REF!</definedName>
  </definedNames>
  <calcPr calcId="152511"/>
</workbook>
</file>

<file path=xl/calcChain.xml><?xml version="1.0" encoding="utf-8"?>
<calcChain xmlns="http://schemas.openxmlformats.org/spreadsheetml/2006/main">
  <c r="I12" i="9" l="1"/>
  <c r="AQ181" i="9"/>
  <c r="AQ180" i="9"/>
  <c r="AQ179" i="9"/>
  <c r="AQ178" i="9"/>
  <c r="AQ177" i="9"/>
  <c r="AQ176" i="9"/>
  <c r="AQ175" i="9"/>
  <c r="AQ174" i="9"/>
  <c r="AQ173" i="9"/>
  <c r="AQ172" i="9"/>
  <c r="AQ171" i="9"/>
  <c r="AQ170" i="9"/>
  <c r="AQ169" i="9"/>
  <c r="AQ168" i="9"/>
  <c r="AS181" i="9"/>
  <c r="AS180" i="9"/>
  <c r="AS179" i="9"/>
  <c r="AS178" i="9"/>
  <c r="AS177" i="9"/>
  <c r="AS176" i="9"/>
  <c r="AS175" i="9"/>
  <c r="AS174" i="9"/>
  <c r="AS173" i="9"/>
  <c r="AS172" i="9"/>
  <c r="AS171" i="9"/>
  <c r="AS170" i="9"/>
  <c r="AS169" i="9"/>
  <c r="AS168" i="9"/>
  <c r="AS163" i="9"/>
  <c r="AS162" i="9"/>
  <c r="AS161" i="9"/>
  <c r="AS160" i="9"/>
  <c r="AS159" i="9"/>
  <c r="AS158" i="9"/>
  <c r="AS157" i="9"/>
  <c r="AS156" i="9"/>
  <c r="AS155" i="9"/>
  <c r="AS154" i="9"/>
  <c r="AS153" i="9"/>
  <c r="AS152" i="9"/>
  <c r="AS151" i="9"/>
  <c r="AS150" i="9"/>
  <c r="AS146" i="9"/>
  <c r="AS145" i="9"/>
  <c r="AS144" i="9"/>
  <c r="AS143" i="9"/>
  <c r="AS142" i="9"/>
  <c r="AS141" i="9"/>
  <c r="AS137" i="9"/>
  <c r="AS136" i="9"/>
  <c r="AS135" i="9"/>
  <c r="AS134" i="9"/>
  <c r="AS133" i="9"/>
  <c r="AS132" i="9"/>
  <c r="AS131" i="9"/>
  <c r="AS130" i="9"/>
  <c r="AS129" i="9"/>
  <c r="AS128" i="9"/>
  <c r="AS127" i="9"/>
  <c r="AS126" i="9"/>
  <c r="AS125" i="9"/>
  <c r="AS124" i="9"/>
  <c r="AS123" i="9"/>
  <c r="AS122" i="9"/>
  <c r="AS121" i="9"/>
  <c r="AS120" i="9"/>
  <c r="AS111" i="9"/>
  <c r="AS114" i="9"/>
  <c r="AS116" i="9"/>
  <c r="AS115" i="9"/>
  <c r="AS113" i="9"/>
  <c r="AS112" i="9"/>
  <c r="AS110" i="9"/>
  <c r="AS109" i="9"/>
  <c r="AS108" i="9"/>
  <c r="AS107" i="9"/>
  <c r="AS106" i="9"/>
  <c r="AS102" i="9"/>
  <c r="AS101" i="9"/>
  <c r="AS98" i="9"/>
  <c r="AS97" i="9"/>
  <c r="AS96" i="9"/>
  <c r="AS95" i="9"/>
  <c r="AS94" i="9"/>
  <c r="AS93" i="9"/>
  <c r="AS92" i="9"/>
  <c r="AS88" i="9"/>
  <c r="AS87" i="9"/>
  <c r="AS83" i="9"/>
  <c r="AS82" i="9"/>
  <c r="AS81" i="9"/>
  <c r="AS80" i="9"/>
  <c r="AS79" i="9"/>
  <c r="AS76" i="9"/>
  <c r="AS75" i="9"/>
  <c r="AS74" i="9"/>
  <c r="AS73" i="9"/>
  <c r="AS72" i="9"/>
  <c r="AS71" i="9"/>
  <c r="AS66" i="9"/>
  <c r="AS65" i="9"/>
  <c r="AS64" i="9"/>
  <c r="AS63" i="9"/>
  <c r="AS62" i="9"/>
  <c r="AS61" i="9"/>
  <c r="AS60" i="9"/>
  <c r="AS59" i="9"/>
  <c r="AS58" i="9"/>
  <c r="AS57" i="9"/>
  <c r="AS56" i="9"/>
  <c r="AS55" i="9"/>
  <c r="AS54" i="9"/>
  <c r="AS53" i="9"/>
  <c r="AS52" i="9"/>
  <c r="AS51" i="9"/>
  <c r="AS47" i="9"/>
  <c r="AS46" i="9"/>
  <c r="AS45" i="9"/>
  <c r="AS44" i="9"/>
  <c r="AS43" i="9"/>
  <c r="AS40" i="9"/>
  <c r="AS39" i="9"/>
  <c r="AS38" i="9"/>
  <c r="AS37" i="9"/>
  <c r="AS36" i="9"/>
  <c r="AS35" i="9"/>
  <c r="AS34" i="9"/>
  <c r="AS33" i="9"/>
  <c r="AS30" i="9"/>
  <c r="AS29" i="9"/>
  <c r="AS28" i="9"/>
  <c r="AS27" i="9"/>
  <c r="AS26" i="9"/>
  <c r="AS25" i="9"/>
  <c r="AS24" i="9"/>
  <c r="AS23" i="9"/>
  <c r="AS20" i="9"/>
  <c r="AS19" i="9"/>
  <c r="AS18" i="9"/>
  <c r="AS17" i="9"/>
  <c r="AS14" i="9"/>
  <c r="AS13" i="9"/>
  <c r="AS12" i="9"/>
  <c r="AQ163" i="9" l="1"/>
  <c r="AQ162" i="9"/>
  <c r="AQ161" i="9"/>
  <c r="AQ160" i="9"/>
  <c r="AQ159" i="9"/>
  <c r="AQ158" i="9"/>
  <c r="AQ157" i="9"/>
  <c r="AQ156" i="9"/>
  <c r="AQ155" i="9"/>
  <c r="AQ154" i="9"/>
  <c r="AQ153" i="9"/>
  <c r="AQ152" i="9"/>
  <c r="AQ151" i="9"/>
  <c r="AQ150" i="9"/>
  <c r="AQ146" i="9"/>
  <c r="AQ145" i="9"/>
  <c r="AQ144" i="9"/>
  <c r="AQ143" i="9"/>
  <c r="AQ142" i="9"/>
  <c r="AQ141" i="9"/>
  <c r="AQ137" i="9"/>
  <c r="AQ136" i="9"/>
  <c r="AQ135" i="9"/>
  <c r="AQ134" i="9"/>
  <c r="AQ133" i="9"/>
  <c r="AQ132" i="9"/>
  <c r="AQ131" i="9"/>
  <c r="AQ130" i="9"/>
  <c r="AQ129" i="9"/>
  <c r="AQ128" i="9"/>
  <c r="AQ127" i="9"/>
  <c r="AQ126" i="9"/>
  <c r="AQ125" i="9"/>
  <c r="AQ124" i="9"/>
  <c r="AQ123" i="9"/>
  <c r="AQ122" i="9"/>
  <c r="AQ121" i="9"/>
  <c r="AQ120" i="9"/>
  <c r="AQ116" i="9"/>
  <c r="AQ115" i="9"/>
  <c r="AQ114" i="9"/>
  <c r="AQ113" i="9"/>
  <c r="AQ112" i="9"/>
  <c r="AQ111" i="9"/>
  <c r="AQ110" i="9"/>
  <c r="AQ109" i="9"/>
  <c r="AQ108" i="9"/>
  <c r="AQ107" i="9"/>
  <c r="AQ106" i="9"/>
  <c r="AQ102" i="9"/>
  <c r="AQ101" i="9"/>
  <c r="I13" i="9"/>
  <c r="I14" i="9"/>
  <c r="I17" i="9"/>
  <c r="I18" i="9"/>
  <c r="I19" i="9"/>
  <c r="I20" i="9"/>
  <c r="I23" i="9"/>
  <c r="I24" i="9"/>
  <c r="I25" i="9"/>
  <c r="I26" i="9"/>
  <c r="I27" i="9"/>
  <c r="I28" i="9"/>
  <c r="I29" i="9"/>
  <c r="I30" i="9"/>
  <c r="I33" i="9"/>
  <c r="I34" i="9"/>
  <c r="I35" i="9"/>
  <c r="I36" i="9"/>
  <c r="I37" i="9"/>
  <c r="I38" i="9"/>
  <c r="I39" i="9"/>
  <c r="I40" i="9"/>
  <c r="I43" i="9"/>
  <c r="I44" i="9"/>
  <c r="I45" i="9"/>
  <c r="I46" i="9"/>
  <c r="I47" i="9"/>
  <c r="I51" i="9"/>
  <c r="I52" i="9"/>
  <c r="I53" i="9"/>
  <c r="I54" i="9"/>
  <c r="I55" i="9"/>
  <c r="I56" i="9"/>
  <c r="I59" i="9"/>
  <c r="I60" i="9"/>
  <c r="I61" i="9"/>
  <c r="I64" i="9"/>
  <c r="I65" i="9"/>
  <c r="I66" i="9"/>
  <c r="I71" i="9"/>
  <c r="I72" i="9"/>
  <c r="I73" i="9"/>
  <c r="I74" i="9"/>
  <c r="I75" i="9"/>
  <c r="I76" i="9"/>
  <c r="I79" i="9"/>
  <c r="I80" i="9"/>
  <c r="I81" i="9"/>
  <c r="I82" i="9"/>
  <c r="I83" i="9"/>
  <c r="I87" i="9"/>
  <c r="I88" i="9"/>
  <c r="I92" i="9"/>
  <c r="I93" i="9"/>
  <c r="I94" i="9"/>
  <c r="I95" i="9"/>
  <c r="I96" i="9"/>
  <c r="I97" i="9"/>
  <c r="I98" i="9"/>
  <c r="I101" i="9"/>
  <c r="I102" i="9"/>
  <c r="I106" i="9"/>
  <c r="I107" i="9"/>
  <c r="I108" i="9"/>
  <c r="I109" i="9"/>
  <c r="I110" i="9"/>
  <c r="I112" i="9"/>
  <c r="I113" i="9"/>
  <c r="I115" i="9"/>
  <c r="I116" i="9"/>
  <c r="I120" i="9"/>
  <c r="I121" i="9"/>
  <c r="I122" i="9"/>
  <c r="I124" i="9"/>
  <c r="I125" i="9"/>
  <c r="I127" i="9"/>
  <c r="I128" i="9"/>
  <c r="I129" i="9"/>
  <c r="I130" i="9"/>
  <c r="I134" i="9"/>
  <c r="I135" i="9"/>
  <c r="I136" i="9"/>
  <c r="I137" i="9"/>
  <c r="I141" i="9"/>
  <c r="I142" i="9"/>
  <c r="I143" i="9"/>
  <c r="I144" i="9"/>
  <c r="I145" i="9"/>
  <c r="I146" i="9"/>
  <c r="I150" i="9"/>
  <c r="I151" i="9"/>
  <c r="I152" i="9"/>
  <c r="I154" i="9"/>
  <c r="I155" i="9"/>
  <c r="I156" i="9"/>
  <c r="I157" i="9"/>
  <c r="I158" i="9"/>
  <c r="I159" i="9"/>
  <c r="I161" i="9"/>
  <c r="I162" i="9"/>
  <c r="I163" i="9"/>
  <c r="I168" i="9"/>
  <c r="I169" i="9"/>
  <c r="I170" i="9"/>
  <c r="I171" i="9"/>
  <c r="I172" i="9"/>
  <c r="I173" i="9"/>
  <c r="I174" i="9"/>
  <c r="I175" i="9"/>
  <c r="I176" i="9"/>
  <c r="I177" i="9"/>
  <c r="I178" i="9"/>
  <c r="I179" i="9"/>
  <c r="I180" i="9"/>
  <c r="I181" i="9"/>
  <c r="AQ98" i="9"/>
  <c r="AQ97" i="9"/>
  <c r="AQ96" i="9"/>
  <c r="AQ95" i="9"/>
  <c r="AQ94" i="9"/>
  <c r="AQ93" i="9"/>
  <c r="AQ92" i="9"/>
  <c r="AQ88" i="9"/>
  <c r="AQ87" i="9"/>
  <c r="AQ83" i="9"/>
  <c r="AQ82" i="9"/>
  <c r="AQ81" i="9"/>
  <c r="AQ80" i="9"/>
  <c r="AQ79" i="9"/>
  <c r="AQ76" i="9"/>
  <c r="AQ75" i="9"/>
  <c r="AQ74" i="9"/>
  <c r="AQ73" i="9"/>
  <c r="AQ72" i="9"/>
  <c r="AQ71" i="9"/>
  <c r="AQ66" i="9"/>
  <c r="AQ65" i="9"/>
  <c r="AQ64" i="9"/>
  <c r="AQ63" i="9"/>
  <c r="AQ62" i="9"/>
  <c r="AQ61" i="9"/>
  <c r="AQ60" i="9"/>
  <c r="AQ59" i="9"/>
  <c r="AQ58" i="9"/>
  <c r="AQ57" i="9"/>
  <c r="AQ56" i="9"/>
  <c r="AQ55" i="9"/>
  <c r="AQ54" i="9"/>
  <c r="AQ53" i="9"/>
  <c r="AQ52" i="9"/>
  <c r="AQ51" i="9"/>
  <c r="AQ47" i="9"/>
  <c r="AQ46" i="9"/>
  <c r="AQ45" i="9"/>
  <c r="AQ44" i="9"/>
  <c r="AQ43" i="9"/>
  <c r="AQ40" i="9"/>
  <c r="AQ39" i="9"/>
  <c r="AQ38" i="9"/>
  <c r="AQ37" i="9"/>
  <c r="AQ36" i="9"/>
  <c r="AQ35" i="9"/>
  <c r="AQ34" i="9"/>
  <c r="AQ33" i="9"/>
  <c r="AQ30" i="9"/>
  <c r="AQ29" i="9"/>
  <c r="AQ28" i="9"/>
  <c r="AQ27" i="9"/>
  <c r="AQ26" i="9"/>
  <c r="AQ25" i="9"/>
  <c r="AQ24" i="9"/>
  <c r="AQ23" i="9"/>
  <c r="AQ20" i="9"/>
  <c r="AQ19" i="9"/>
  <c r="AQ18" i="9"/>
  <c r="AQ17" i="9"/>
  <c r="AQ13" i="9"/>
  <c r="AQ14" i="9"/>
  <c r="AQ12" i="9"/>
  <c r="AO181" i="9"/>
  <c r="AO180" i="9"/>
  <c r="AO179" i="9"/>
  <c r="AO178" i="9"/>
  <c r="AO177" i="9"/>
  <c r="AO176" i="9"/>
  <c r="AO175" i="9"/>
  <c r="AO174" i="9"/>
  <c r="AO173" i="9"/>
  <c r="AO172" i="9"/>
  <c r="AO171" i="9"/>
  <c r="AO170" i="9"/>
  <c r="AO169" i="9"/>
  <c r="AO168" i="9"/>
  <c r="AO163" i="9"/>
  <c r="AO162" i="9"/>
  <c r="AO161" i="9"/>
  <c r="AO160" i="9"/>
  <c r="AO159" i="9"/>
  <c r="AO158" i="9"/>
  <c r="AO157" i="9"/>
  <c r="AO156" i="9"/>
  <c r="AO155" i="9"/>
  <c r="AO154" i="9"/>
  <c r="AO153" i="9"/>
  <c r="AO152" i="9"/>
  <c r="AO151" i="9"/>
  <c r="AO150" i="9"/>
  <c r="AO146" i="9"/>
  <c r="AO145" i="9"/>
  <c r="AO144" i="9"/>
  <c r="AO143" i="9"/>
  <c r="AO142" i="9"/>
  <c r="AO141" i="9"/>
  <c r="AO137" i="9"/>
  <c r="AO136" i="9"/>
  <c r="AO135" i="9"/>
  <c r="AO134" i="9"/>
  <c r="AO133" i="9"/>
  <c r="AO132" i="9"/>
  <c r="AO131" i="9"/>
  <c r="AO130" i="9"/>
  <c r="AO129" i="9"/>
  <c r="AO128" i="9"/>
  <c r="AO127" i="9"/>
  <c r="AO126" i="9"/>
  <c r="AO125" i="9"/>
  <c r="AO124" i="9"/>
  <c r="AO123" i="9"/>
  <c r="AO122" i="9"/>
  <c r="AO121" i="9"/>
  <c r="AO120" i="9"/>
  <c r="AO116" i="9"/>
  <c r="AO115" i="9"/>
  <c r="AO113" i="9"/>
  <c r="AO112" i="9"/>
  <c r="AO111" i="9"/>
  <c r="AO110" i="9"/>
  <c r="AO109" i="9"/>
  <c r="AO108" i="9"/>
  <c r="AO107" i="9"/>
  <c r="AO106" i="9"/>
  <c r="AO102" i="9"/>
  <c r="AO101" i="9"/>
  <c r="AO98" i="9"/>
  <c r="AO97" i="9"/>
  <c r="AO96" i="9"/>
  <c r="AO95" i="9"/>
  <c r="AO94" i="9"/>
  <c r="AO93" i="9"/>
  <c r="AO92" i="9"/>
  <c r="AO88" i="9"/>
  <c r="AO87" i="9"/>
  <c r="AO83" i="9"/>
  <c r="AO82" i="9"/>
  <c r="AO81" i="9"/>
  <c r="AO80" i="9"/>
  <c r="AO79" i="9"/>
  <c r="AO76" i="9"/>
  <c r="AO75" i="9"/>
  <c r="AO74" i="9"/>
  <c r="AO73" i="9"/>
  <c r="AO72" i="9"/>
  <c r="AO77" i="9" s="1"/>
  <c r="AO192" i="9" s="1"/>
  <c r="AO71" i="9"/>
  <c r="AO66" i="9"/>
  <c r="AO65" i="9"/>
  <c r="AO64" i="9"/>
  <c r="AO63" i="9"/>
  <c r="AO62" i="9"/>
  <c r="AO61" i="9"/>
  <c r="AO60" i="9"/>
  <c r="AO59" i="9"/>
  <c r="AO58" i="9"/>
  <c r="AO57" i="9"/>
  <c r="AO56" i="9"/>
  <c r="AO55" i="9"/>
  <c r="AO54" i="9"/>
  <c r="AO53" i="9"/>
  <c r="AO52" i="9"/>
  <c r="AO67" i="9" s="1"/>
  <c r="AO51" i="9"/>
  <c r="AO47" i="9"/>
  <c r="AO46" i="9"/>
  <c r="AO45" i="9"/>
  <c r="AO44" i="9"/>
  <c r="AO43" i="9"/>
  <c r="AO40" i="9"/>
  <c r="AO39" i="9"/>
  <c r="AO38" i="9"/>
  <c r="AO37" i="9"/>
  <c r="AO36" i="9"/>
  <c r="AO35" i="9"/>
  <c r="AO34" i="9"/>
  <c r="AO33" i="9"/>
  <c r="AO30" i="9"/>
  <c r="AO29" i="9"/>
  <c r="AO28" i="9"/>
  <c r="AO27" i="9"/>
  <c r="AO26" i="9"/>
  <c r="AO25" i="9"/>
  <c r="AO24" i="9"/>
  <c r="AO23" i="9"/>
  <c r="AO20" i="9"/>
  <c r="AO19" i="9"/>
  <c r="AO18" i="9"/>
  <c r="AO17" i="9"/>
  <c r="AO13" i="9"/>
  <c r="AO14" i="9"/>
  <c r="AO12" i="9"/>
  <c r="AO147" i="9"/>
  <c r="AO199" i="9" s="1"/>
  <c r="AS147" i="9"/>
  <c r="AS199" i="9" s="1"/>
  <c r="AO114" i="9"/>
  <c r="AS103" i="9"/>
  <c r="AS196" i="9" s="1"/>
  <c r="AS89" i="9"/>
  <c r="AS194" i="9" s="1"/>
  <c r="AS84" i="9"/>
  <c r="AS193" i="9" s="1"/>
  <c r="AS77" i="9"/>
  <c r="AS192" i="9" s="1"/>
  <c r="AO138" i="9" l="1"/>
  <c r="AO198" i="9" s="1"/>
  <c r="AQ117" i="9"/>
  <c r="AQ197" i="9" s="1"/>
  <c r="AS182" i="9"/>
  <c r="AS201" i="9" s="1"/>
  <c r="AQ99" i="9"/>
  <c r="AQ195" i="9" s="1"/>
  <c r="AQ89" i="9"/>
  <c r="AQ194" i="9" s="1"/>
  <c r="AO164" i="9"/>
  <c r="AO200" i="9" s="1"/>
  <c r="AO103" i="9"/>
  <c r="AO196" i="9" s="1"/>
  <c r="AO31" i="9"/>
  <c r="AO187" i="9" s="1"/>
  <c r="AO41" i="9"/>
  <c r="AO188" i="9" s="1"/>
  <c r="AO48" i="9"/>
  <c r="AO189" i="9" s="1"/>
  <c r="AQ48" i="9"/>
  <c r="AQ189" i="9" s="1"/>
  <c r="AQ67" i="9"/>
  <c r="AQ77" i="9"/>
  <c r="AQ192" i="9" s="1"/>
  <c r="AO84" i="9"/>
  <c r="AO193" i="9" s="1"/>
  <c r="AO89" i="9"/>
  <c r="AO194" i="9" s="1"/>
  <c r="AS99" i="9"/>
  <c r="AS195" i="9" s="1"/>
  <c r="AQ103" i="9"/>
  <c r="AQ196" i="9" s="1"/>
  <c r="AQ164" i="9"/>
  <c r="AQ200" i="9" s="1"/>
  <c r="AQ31" i="9"/>
  <c r="AQ187" i="9" s="1"/>
  <c r="AQ41" i="9"/>
  <c r="AQ188" i="9" s="1"/>
  <c r="AS67" i="9"/>
  <c r="AS190" i="9" s="1"/>
  <c r="AS117" i="9"/>
  <c r="AS197" i="9" s="1"/>
  <c r="AS138" i="9"/>
  <c r="AS198" i="9" s="1"/>
  <c r="AS164" i="9"/>
  <c r="AS200" i="9" s="1"/>
  <c r="AO182" i="9"/>
  <c r="AO201" i="9" s="1"/>
  <c r="AS31" i="9"/>
  <c r="AS187" i="9" s="1"/>
  <c r="AS41" i="9"/>
  <c r="AS188" i="9" s="1"/>
  <c r="AS48" i="9"/>
  <c r="AS189" i="9" s="1"/>
  <c r="AQ84" i="9"/>
  <c r="AQ193" i="9" s="1"/>
  <c r="AO99" i="9"/>
  <c r="AO195" i="9" s="1"/>
  <c r="AO117" i="9"/>
  <c r="AO197" i="9" s="1"/>
  <c r="AQ138" i="9"/>
  <c r="AQ198" i="9" s="1"/>
  <c r="AQ147" i="9"/>
  <c r="AQ199" i="9" s="1"/>
  <c r="AO190" i="9"/>
  <c r="AQ190" i="9"/>
  <c r="AS165" i="9" l="1"/>
  <c r="AS191" i="9" s="1"/>
  <c r="AO165" i="9"/>
  <c r="AO191" i="9" s="1"/>
  <c r="AQ165" i="9"/>
  <c r="AQ191" i="9" s="1"/>
  <c r="AM176" i="9" l="1"/>
  <c r="AK176" i="9"/>
  <c r="AI176" i="9"/>
  <c r="AG176" i="9"/>
  <c r="AE176" i="9"/>
  <c r="AC176" i="9"/>
  <c r="AA176" i="9"/>
  <c r="Y176" i="9"/>
  <c r="W176" i="9"/>
  <c r="U176" i="9"/>
  <c r="S176" i="9"/>
  <c r="Q176" i="9"/>
  <c r="N176" i="9"/>
  <c r="L176" i="9"/>
  <c r="K176" i="9"/>
  <c r="H176" i="9"/>
  <c r="AM175" i="9"/>
  <c r="AK175" i="9"/>
  <c r="AI175" i="9"/>
  <c r="AG175" i="9"/>
  <c r="AE175" i="9"/>
  <c r="AC175" i="9"/>
  <c r="AA175" i="9"/>
  <c r="Y175" i="9"/>
  <c r="W175" i="9"/>
  <c r="U175" i="9"/>
  <c r="S175" i="9"/>
  <c r="Q175" i="9"/>
  <c r="N175" i="9"/>
  <c r="L175" i="9"/>
  <c r="K175" i="9"/>
  <c r="H175" i="9"/>
  <c r="AM174" i="9"/>
  <c r="AK174" i="9"/>
  <c r="AI174" i="9"/>
  <c r="AG174" i="9"/>
  <c r="AE174" i="9"/>
  <c r="AC174" i="9"/>
  <c r="AA174" i="9"/>
  <c r="Y174" i="9"/>
  <c r="W174" i="9"/>
  <c r="U174" i="9"/>
  <c r="S174" i="9"/>
  <c r="Q174" i="9"/>
  <c r="N174" i="9"/>
  <c r="L174" i="9"/>
  <c r="K174" i="9"/>
  <c r="H174" i="9"/>
  <c r="AM173" i="9"/>
  <c r="AK173" i="9"/>
  <c r="AI173" i="9"/>
  <c r="AG173" i="9"/>
  <c r="AE173" i="9"/>
  <c r="AC173" i="9"/>
  <c r="AA173" i="9"/>
  <c r="Y173" i="9"/>
  <c r="W173" i="9"/>
  <c r="U173" i="9"/>
  <c r="S173" i="9"/>
  <c r="Q173" i="9"/>
  <c r="N173" i="9"/>
  <c r="L173" i="9"/>
  <c r="K173" i="9"/>
  <c r="H173" i="9"/>
  <c r="AM172" i="9"/>
  <c r="AK172" i="9"/>
  <c r="AI172" i="9"/>
  <c r="AG172" i="9"/>
  <c r="AE172" i="9"/>
  <c r="AC172" i="9"/>
  <c r="AA172" i="9"/>
  <c r="Y172" i="9"/>
  <c r="W172" i="9"/>
  <c r="U172" i="9"/>
  <c r="S172" i="9"/>
  <c r="Q172" i="9"/>
  <c r="K172" i="9"/>
  <c r="H172" i="9"/>
  <c r="AM171" i="9"/>
  <c r="AK171" i="9"/>
  <c r="AI171" i="9"/>
  <c r="AG171" i="9"/>
  <c r="AE171" i="9"/>
  <c r="AC171" i="9"/>
  <c r="AA171" i="9"/>
  <c r="Y171" i="9"/>
  <c r="W171" i="9"/>
  <c r="U171" i="9"/>
  <c r="S171" i="9"/>
  <c r="Q171" i="9"/>
  <c r="K171" i="9"/>
  <c r="H171" i="9"/>
  <c r="AM170" i="9"/>
  <c r="AK170" i="9"/>
  <c r="AI170" i="9"/>
  <c r="AG170" i="9"/>
  <c r="AE170" i="9"/>
  <c r="AC170" i="9"/>
  <c r="AA170" i="9"/>
  <c r="Y170" i="9"/>
  <c r="W170" i="9"/>
  <c r="U170" i="9"/>
  <c r="S170" i="9"/>
  <c r="Q170" i="9"/>
  <c r="K170" i="9"/>
  <c r="H170" i="9"/>
  <c r="AM177" i="9"/>
  <c r="AK177" i="9"/>
  <c r="AI177" i="9"/>
  <c r="AG177" i="9"/>
  <c r="AE177" i="9"/>
  <c r="AC177" i="9"/>
  <c r="AA177" i="9"/>
  <c r="Y177" i="9"/>
  <c r="W177" i="9"/>
  <c r="U177" i="9"/>
  <c r="S177" i="9"/>
  <c r="Q177" i="9"/>
  <c r="K177" i="9"/>
  <c r="H177" i="9"/>
  <c r="AM178" i="9"/>
  <c r="AK178" i="9"/>
  <c r="AI178" i="9"/>
  <c r="AG178" i="9"/>
  <c r="AE178" i="9"/>
  <c r="AC178" i="9"/>
  <c r="AA178" i="9"/>
  <c r="Y178" i="9"/>
  <c r="W178" i="9"/>
  <c r="U178" i="9"/>
  <c r="S178" i="9"/>
  <c r="Q178" i="9"/>
  <c r="K178" i="9"/>
  <c r="H178" i="9"/>
  <c r="AM169" i="9"/>
  <c r="AK169" i="9"/>
  <c r="AI169" i="9"/>
  <c r="AG169" i="9"/>
  <c r="AE169" i="9"/>
  <c r="AC169" i="9"/>
  <c r="AA169" i="9"/>
  <c r="Y169" i="9"/>
  <c r="W169" i="9"/>
  <c r="U169" i="9"/>
  <c r="S169" i="9"/>
  <c r="Q169" i="9"/>
  <c r="K169" i="9"/>
  <c r="H169" i="9"/>
  <c r="AM179" i="9"/>
  <c r="AK179" i="9"/>
  <c r="AI179" i="9"/>
  <c r="AG179" i="9"/>
  <c r="AE179" i="9"/>
  <c r="AC179" i="9"/>
  <c r="AA179" i="9"/>
  <c r="Y179" i="9"/>
  <c r="W179" i="9"/>
  <c r="U179" i="9"/>
  <c r="S179" i="9"/>
  <c r="Q179" i="9"/>
  <c r="K179" i="9"/>
  <c r="H179" i="9"/>
  <c r="C201" i="9"/>
  <c r="AM181" i="9"/>
  <c r="AK181" i="9"/>
  <c r="AI181" i="9"/>
  <c r="AG181" i="9"/>
  <c r="AE181" i="9"/>
  <c r="AC181" i="9"/>
  <c r="AA181" i="9"/>
  <c r="Y181" i="9"/>
  <c r="W181" i="9"/>
  <c r="U181" i="9"/>
  <c r="S181" i="9"/>
  <c r="Q181" i="9"/>
  <c r="K181" i="9"/>
  <c r="H181" i="9"/>
  <c r="AM180" i="9"/>
  <c r="AK180" i="9"/>
  <c r="AI180" i="9"/>
  <c r="AG180" i="9"/>
  <c r="AE180" i="9"/>
  <c r="AC180" i="9"/>
  <c r="AA180" i="9"/>
  <c r="Y180" i="9"/>
  <c r="W180" i="9"/>
  <c r="U180" i="9"/>
  <c r="S180" i="9"/>
  <c r="Q180" i="9"/>
  <c r="K180" i="9"/>
  <c r="H180" i="9"/>
  <c r="AM168" i="9"/>
  <c r="AK168" i="9"/>
  <c r="AI168" i="9"/>
  <c r="AG168" i="9"/>
  <c r="AE168" i="9"/>
  <c r="AC168" i="9"/>
  <c r="AA168" i="9"/>
  <c r="Y168" i="9"/>
  <c r="W168" i="9"/>
  <c r="U168" i="9"/>
  <c r="S168" i="9"/>
  <c r="Q168" i="9"/>
  <c r="K168" i="9"/>
  <c r="H168" i="9"/>
  <c r="J177" i="9" l="1"/>
  <c r="Q182" i="9"/>
  <c r="Q201" i="9" s="1"/>
  <c r="U182" i="9"/>
  <c r="U201" i="9" s="1"/>
  <c r="Y182" i="9"/>
  <c r="Y201" i="9" s="1"/>
  <c r="AC182" i="9"/>
  <c r="AC201" i="9" s="1"/>
  <c r="AG182" i="9"/>
  <c r="AG201" i="9" s="1"/>
  <c r="AK182" i="9"/>
  <c r="AK201" i="9" s="1"/>
  <c r="L179" i="9"/>
  <c r="L178" i="9"/>
  <c r="N177" i="9"/>
  <c r="N170" i="9"/>
  <c r="N171" i="9"/>
  <c r="L172" i="9"/>
  <c r="N179" i="9"/>
  <c r="N178" i="9"/>
  <c r="L177" i="9"/>
  <c r="L170" i="9"/>
  <c r="L171" i="9"/>
  <c r="N172" i="9"/>
  <c r="N169" i="9"/>
  <c r="S182" i="9"/>
  <c r="S201" i="9" s="1"/>
  <c r="W182" i="9"/>
  <c r="W201" i="9" s="1"/>
  <c r="AA182" i="9"/>
  <c r="AA201" i="9" s="1"/>
  <c r="AE182" i="9"/>
  <c r="AE201" i="9" s="1"/>
  <c r="AI182" i="9"/>
  <c r="AI201" i="9" s="1"/>
  <c r="AM182" i="9"/>
  <c r="AM201" i="9" s="1"/>
  <c r="L169" i="9"/>
  <c r="H182" i="9"/>
  <c r="H201" i="9" s="1"/>
  <c r="L168" i="9"/>
  <c r="N180" i="9"/>
  <c r="N168" i="9"/>
  <c r="L180" i="9"/>
  <c r="L181" i="9"/>
  <c r="N181" i="9"/>
  <c r="AM163" i="9" l="1"/>
  <c r="AK163" i="9"/>
  <c r="AI163" i="9"/>
  <c r="AM162" i="9"/>
  <c r="AK162" i="9"/>
  <c r="AI162" i="9"/>
  <c r="AM161" i="9"/>
  <c r="AK161" i="9"/>
  <c r="AI161" i="9"/>
  <c r="AM160" i="9"/>
  <c r="AK160" i="9"/>
  <c r="AI160" i="9"/>
  <c r="AM159" i="9"/>
  <c r="AK159" i="9"/>
  <c r="AI159" i="9"/>
  <c r="AM158" i="9"/>
  <c r="AK158" i="9"/>
  <c r="AI158" i="9"/>
  <c r="AM157" i="9"/>
  <c r="AK157" i="9"/>
  <c r="AI157" i="9"/>
  <c r="AM156" i="9"/>
  <c r="AK156" i="9"/>
  <c r="AI156" i="9"/>
  <c r="AM155" i="9"/>
  <c r="AK155" i="9"/>
  <c r="AI155" i="9"/>
  <c r="AM154" i="9"/>
  <c r="AK154" i="9"/>
  <c r="AI154" i="9"/>
  <c r="AM153" i="9"/>
  <c r="AK153" i="9"/>
  <c r="AI153" i="9"/>
  <c r="AM152" i="9"/>
  <c r="AK152" i="9"/>
  <c r="AI152" i="9"/>
  <c r="AM151" i="9"/>
  <c r="AK151" i="9"/>
  <c r="AI151" i="9"/>
  <c r="AM150" i="9"/>
  <c r="AK150" i="9"/>
  <c r="AI150" i="9"/>
  <c r="AM146" i="9"/>
  <c r="AK146" i="9"/>
  <c r="AI146" i="9"/>
  <c r="AM145" i="9"/>
  <c r="AK145" i="9"/>
  <c r="AI145" i="9"/>
  <c r="AM144" i="9"/>
  <c r="AK144" i="9"/>
  <c r="AI144" i="9"/>
  <c r="AM143" i="9"/>
  <c r="AK143" i="9"/>
  <c r="AI143" i="9"/>
  <c r="AM142" i="9"/>
  <c r="AK142" i="9"/>
  <c r="AI142" i="9"/>
  <c r="AM141" i="9"/>
  <c r="AK141" i="9"/>
  <c r="AI141" i="9"/>
  <c r="AM137" i="9"/>
  <c r="AK137" i="9"/>
  <c r="AI137" i="9"/>
  <c r="AM136" i="9"/>
  <c r="AK136" i="9"/>
  <c r="AI136" i="9"/>
  <c r="AM135" i="9"/>
  <c r="AK135" i="9"/>
  <c r="AI135" i="9"/>
  <c r="AM134" i="9"/>
  <c r="AK134" i="9"/>
  <c r="AI134" i="9"/>
  <c r="AM133" i="9"/>
  <c r="AK133" i="9"/>
  <c r="AI133" i="9"/>
  <c r="AM132" i="9"/>
  <c r="AK132" i="9"/>
  <c r="AI132" i="9"/>
  <c r="AM131" i="9"/>
  <c r="AK131" i="9"/>
  <c r="AI131" i="9"/>
  <c r="AM130" i="9"/>
  <c r="AK130" i="9"/>
  <c r="AI130" i="9"/>
  <c r="AM129" i="9"/>
  <c r="AK129" i="9"/>
  <c r="AI129" i="9"/>
  <c r="AM128" i="9"/>
  <c r="AK128" i="9"/>
  <c r="AI128" i="9"/>
  <c r="AM127" i="9"/>
  <c r="AK127" i="9"/>
  <c r="AI127" i="9"/>
  <c r="AM126" i="9"/>
  <c r="AK126" i="9"/>
  <c r="AI126" i="9"/>
  <c r="AM125" i="9"/>
  <c r="AK125" i="9"/>
  <c r="AI125" i="9"/>
  <c r="AM124" i="9"/>
  <c r="AK124" i="9"/>
  <c r="AI124" i="9"/>
  <c r="AM123" i="9"/>
  <c r="AK123" i="9"/>
  <c r="AI123" i="9"/>
  <c r="AM122" i="9"/>
  <c r="AK122" i="9"/>
  <c r="AI122" i="9"/>
  <c r="AM121" i="9"/>
  <c r="AK121" i="9"/>
  <c r="AI121" i="9"/>
  <c r="AM120" i="9"/>
  <c r="AK120" i="9"/>
  <c r="AI120" i="9"/>
  <c r="AM116" i="9"/>
  <c r="AK116" i="9"/>
  <c r="AI116" i="9"/>
  <c r="AM115" i="9"/>
  <c r="AK115" i="9"/>
  <c r="AI115" i="9"/>
  <c r="AM114" i="9"/>
  <c r="AK114" i="9"/>
  <c r="AI114" i="9"/>
  <c r="AM113" i="9"/>
  <c r="AK113" i="9"/>
  <c r="AI113" i="9"/>
  <c r="AM112" i="9"/>
  <c r="AK112" i="9"/>
  <c r="AI112" i="9"/>
  <c r="AM111" i="9"/>
  <c r="AK111" i="9"/>
  <c r="AI111" i="9"/>
  <c r="AM110" i="9"/>
  <c r="AK110" i="9"/>
  <c r="AI110" i="9"/>
  <c r="AM109" i="9"/>
  <c r="AK109" i="9"/>
  <c r="AI109" i="9"/>
  <c r="AM108" i="9"/>
  <c r="AK108" i="9"/>
  <c r="AI108" i="9"/>
  <c r="AM107" i="9"/>
  <c r="AK107" i="9"/>
  <c r="AI107" i="9"/>
  <c r="AM106" i="9"/>
  <c r="AM117" i="9" s="1"/>
  <c r="AM197" i="9" s="1"/>
  <c r="AK106" i="9"/>
  <c r="AI106" i="9"/>
  <c r="AM102" i="9"/>
  <c r="AK102" i="9"/>
  <c r="AI102" i="9"/>
  <c r="AM101" i="9"/>
  <c r="AK101" i="9"/>
  <c r="AI101" i="9"/>
  <c r="AM98" i="9"/>
  <c r="AK98" i="9"/>
  <c r="AI98" i="9"/>
  <c r="AM97" i="9"/>
  <c r="AK97" i="9"/>
  <c r="AI97" i="9"/>
  <c r="AM96" i="9"/>
  <c r="AK96" i="9"/>
  <c r="AI96" i="9"/>
  <c r="AM95" i="9"/>
  <c r="AK95" i="9"/>
  <c r="AI95" i="9"/>
  <c r="AM94" i="9"/>
  <c r="AK94" i="9"/>
  <c r="AI94" i="9"/>
  <c r="AM93" i="9"/>
  <c r="AK93" i="9"/>
  <c r="AI93" i="9"/>
  <c r="AM92" i="9"/>
  <c r="AK92" i="9"/>
  <c r="AI92" i="9"/>
  <c r="AM88" i="9"/>
  <c r="AK88" i="9"/>
  <c r="AI88" i="9"/>
  <c r="AM87" i="9"/>
  <c r="AK87" i="9"/>
  <c r="AI87" i="9"/>
  <c r="AM83" i="9"/>
  <c r="AK83" i="9"/>
  <c r="AI83" i="9"/>
  <c r="AM82" i="9"/>
  <c r="AK82" i="9"/>
  <c r="AI82" i="9"/>
  <c r="AM81" i="9"/>
  <c r="AK81" i="9"/>
  <c r="AI81" i="9"/>
  <c r="AM80" i="9"/>
  <c r="AK80" i="9"/>
  <c r="AI80" i="9"/>
  <c r="AM79" i="9"/>
  <c r="AK79" i="9"/>
  <c r="AI79" i="9"/>
  <c r="AM76" i="9"/>
  <c r="AK76" i="9"/>
  <c r="AI76" i="9"/>
  <c r="AM75" i="9"/>
  <c r="AK75" i="9"/>
  <c r="AI75" i="9"/>
  <c r="AM74" i="9"/>
  <c r="AK74" i="9"/>
  <c r="AI74" i="9"/>
  <c r="AM73" i="9"/>
  <c r="AK73" i="9"/>
  <c r="AI73" i="9"/>
  <c r="AM72" i="9"/>
  <c r="AK72" i="9"/>
  <c r="AI72" i="9"/>
  <c r="AM71" i="9"/>
  <c r="AK71" i="9"/>
  <c r="AI71" i="9"/>
  <c r="AM66" i="9"/>
  <c r="AK66" i="9"/>
  <c r="AI66" i="9"/>
  <c r="AM65" i="9"/>
  <c r="AK65" i="9"/>
  <c r="AI65" i="9"/>
  <c r="AM64" i="9"/>
  <c r="AK64" i="9"/>
  <c r="AI64" i="9"/>
  <c r="AM63" i="9"/>
  <c r="AK63" i="9"/>
  <c r="AI63" i="9"/>
  <c r="AM62" i="9"/>
  <c r="AK62" i="9"/>
  <c r="AI62" i="9"/>
  <c r="AM61" i="9"/>
  <c r="AK61" i="9"/>
  <c r="AI61" i="9"/>
  <c r="AM60" i="9"/>
  <c r="AK60" i="9"/>
  <c r="AI60" i="9"/>
  <c r="AM59" i="9"/>
  <c r="AK59" i="9"/>
  <c r="AI59" i="9"/>
  <c r="AM58" i="9"/>
  <c r="AK58" i="9"/>
  <c r="AI58" i="9"/>
  <c r="AM57" i="9"/>
  <c r="AK57" i="9"/>
  <c r="AI57" i="9"/>
  <c r="AM56" i="9"/>
  <c r="AK56" i="9"/>
  <c r="AI56" i="9"/>
  <c r="AM55" i="9"/>
  <c r="AK55" i="9"/>
  <c r="AI55" i="9"/>
  <c r="AM54" i="9"/>
  <c r="AK54" i="9"/>
  <c r="AI54" i="9"/>
  <c r="AM53" i="9"/>
  <c r="AK53" i="9"/>
  <c r="AI53" i="9"/>
  <c r="AM52" i="9"/>
  <c r="AK52" i="9"/>
  <c r="AI52" i="9"/>
  <c r="AM51" i="9"/>
  <c r="AK51" i="9"/>
  <c r="AI51" i="9"/>
  <c r="AM47" i="9"/>
  <c r="AK47" i="9"/>
  <c r="AI47" i="9"/>
  <c r="AM46" i="9"/>
  <c r="AK46" i="9"/>
  <c r="AI46" i="9"/>
  <c r="AM45" i="9"/>
  <c r="AK45" i="9"/>
  <c r="AI45" i="9"/>
  <c r="AM44" i="9"/>
  <c r="AK44" i="9"/>
  <c r="AI44" i="9"/>
  <c r="AM43" i="9"/>
  <c r="AK43" i="9"/>
  <c r="AI43" i="9"/>
  <c r="AM40" i="9"/>
  <c r="AK40" i="9"/>
  <c r="AI40" i="9"/>
  <c r="AM39" i="9"/>
  <c r="AK39" i="9"/>
  <c r="AI39" i="9"/>
  <c r="AM38" i="9"/>
  <c r="AK38" i="9"/>
  <c r="AI38" i="9"/>
  <c r="AM37" i="9"/>
  <c r="AK37" i="9"/>
  <c r="AI37" i="9"/>
  <c r="AM36" i="9"/>
  <c r="AK36" i="9"/>
  <c r="AI36" i="9"/>
  <c r="AM35" i="9"/>
  <c r="AK35" i="9"/>
  <c r="AI35" i="9"/>
  <c r="AM34" i="9"/>
  <c r="AK34" i="9"/>
  <c r="AI34" i="9"/>
  <c r="AM33" i="9"/>
  <c r="AK33" i="9"/>
  <c r="AI33" i="9"/>
  <c r="AM30" i="9"/>
  <c r="AK30" i="9"/>
  <c r="AI30" i="9"/>
  <c r="AM29" i="9"/>
  <c r="AK29" i="9"/>
  <c r="AI29" i="9"/>
  <c r="AM28" i="9"/>
  <c r="AK28" i="9"/>
  <c r="AI28" i="9"/>
  <c r="AM27" i="9"/>
  <c r="AK27" i="9"/>
  <c r="AI27" i="9"/>
  <c r="AM26" i="9"/>
  <c r="AK26" i="9"/>
  <c r="AI26" i="9"/>
  <c r="AM25" i="9"/>
  <c r="AK25" i="9"/>
  <c r="AI25" i="9"/>
  <c r="AM24" i="9"/>
  <c r="AK24" i="9"/>
  <c r="AI24" i="9"/>
  <c r="AM23" i="9"/>
  <c r="AK23" i="9"/>
  <c r="AI23" i="9"/>
  <c r="AM20" i="9"/>
  <c r="AK20" i="9"/>
  <c r="AI20" i="9"/>
  <c r="AM19" i="9"/>
  <c r="AK19" i="9"/>
  <c r="AI19" i="9"/>
  <c r="AM18" i="9"/>
  <c r="AK18" i="9"/>
  <c r="AI18" i="9"/>
  <c r="AM17" i="9"/>
  <c r="AK17" i="9"/>
  <c r="AI17" i="9"/>
  <c r="AI13" i="9"/>
  <c r="AK13" i="9"/>
  <c r="AM13" i="9"/>
  <c r="AI14" i="9"/>
  <c r="AK14" i="9"/>
  <c r="AM14" i="9"/>
  <c r="AM12" i="9"/>
  <c r="AK12" i="9"/>
  <c r="AI12" i="9"/>
  <c r="AI84" i="9" l="1"/>
  <c r="AI193" i="9" s="1"/>
  <c r="AM164" i="9"/>
  <c r="AM15" i="9"/>
  <c r="AM185" i="9" s="1"/>
  <c r="AI21" i="9"/>
  <c r="AI186" i="9" s="1"/>
  <c r="AI31" i="9"/>
  <c r="AI187" i="9" s="1"/>
  <c r="AK31" i="9"/>
  <c r="AK187" i="9" s="1"/>
  <c r="AM41" i="9"/>
  <c r="AM188" i="9" s="1"/>
  <c r="AK84" i="9"/>
  <c r="AK193" i="9" s="1"/>
  <c r="AM89" i="9"/>
  <c r="AM194" i="9" s="1"/>
  <c r="AI99" i="9"/>
  <c r="AI195" i="9" s="1"/>
  <c r="AM99" i="9"/>
  <c r="AM195" i="9" s="1"/>
  <c r="AM138" i="9"/>
  <c r="AM198" i="9" s="1"/>
  <c r="AM147" i="9"/>
  <c r="AM199" i="9" s="1"/>
  <c r="AK147" i="9"/>
  <c r="AK199" i="9" s="1"/>
  <c r="AI164" i="9"/>
  <c r="AI200" i="9" s="1"/>
  <c r="AK41" i="9"/>
  <c r="AK188" i="9" s="1"/>
  <c r="AK99" i="9"/>
  <c r="AK195" i="9" s="1"/>
  <c r="AK67" i="9"/>
  <c r="AK103" i="9"/>
  <c r="AK196" i="9" s="1"/>
  <c r="AM21" i="9"/>
  <c r="AM186" i="9" s="1"/>
  <c r="AM31" i="9"/>
  <c r="AM187" i="9" s="1"/>
  <c r="AM48" i="9"/>
  <c r="AM189" i="9" s="1"/>
  <c r="AM67" i="9"/>
  <c r="AM190" i="9" s="1"/>
  <c r="AM84" i="9"/>
  <c r="AM193" i="9" s="1"/>
  <c r="AK15" i="9"/>
  <c r="AK185" i="9" s="1"/>
  <c r="AK48" i="9"/>
  <c r="AK189" i="9" s="1"/>
  <c r="AK77" i="9"/>
  <c r="AK192" i="9" s="1"/>
  <c r="AK117" i="9"/>
  <c r="AK197" i="9" s="1"/>
  <c r="AK164" i="9"/>
  <c r="AK200" i="9" s="1"/>
  <c r="AI15" i="9"/>
  <c r="AI185" i="9" s="1"/>
  <c r="AI41" i="9"/>
  <c r="AI188" i="9" s="1"/>
  <c r="AI48" i="9"/>
  <c r="AI189" i="9" s="1"/>
  <c r="AI67" i="9"/>
  <c r="AI190" i="9" s="1"/>
  <c r="AI89" i="9"/>
  <c r="AI194" i="9" s="1"/>
  <c r="AI117" i="9"/>
  <c r="AI197" i="9" s="1"/>
  <c r="AI138" i="9"/>
  <c r="AI198" i="9" s="1"/>
  <c r="AI147" i="9"/>
  <c r="AI199" i="9" s="1"/>
  <c r="AK190" i="9"/>
  <c r="AK21" i="9"/>
  <c r="AK186" i="9" s="1"/>
  <c r="AI77" i="9"/>
  <c r="AI192" i="9" s="1"/>
  <c r="AM77" i="9"/>
  <c r="AM192" i="9" s="1"/>
  <c r="AK89" i="9"/>
  <c r="AK194" i="9" s="1"/>
  <c r="AI103" i="9"/>
  <c r="AI196" i="9" s="1"/>
  <c r="AM103" i="9"/>
  <c r="AM196" i="9" s="1"/>
  <c r="AK138" i="9"/>
  <c r="AK198" i="9" s="1"/>
  <c r="AM200" i="9"/>
  <c r="AI68" i="9" l="1"/>
  <c r="AI184" i="9" s="1"/>
  <c r="AM68" i="9"/>
  <c r="AM184" i="9" s="1"/>
  <c r="AK68" i="9"/>
  <c r="AK184" i="9" s="1"/>
  <c r="AK165" i="9"/>
  <c r="AK191" i="9" s="1"/>
  <c r="AM165" i="9"/>
  <c r="AM191" i="9" s="1"/>
  <c r="AI165" i="9"/>
  <c r="AI191" i="9" s="1"/>
  <c r="AG163" i="9"/>
  <c r="AG162" i="9"/>
  <c r="AG161" i="9"/>
  <c r="AG160" i="9"/>
  <c r="AG159" i="9"/>
  <c r="AG158" i="9"/>
  <c r="AG157" i="9"/>
  <c r="AG156" i="9"/>
  <c r="AG155" i="9"/>
  <c r="AG154" i="9"/>
  <c r="AG153" i="9"/>
  <c r="AG152" i="9"/>
  <c r="AG151" i="9"/>
  <c r="AG150" i="9"/>
  <c r="AG146" i="9"/>
  <c r="AG145" i="9"/>
  <c r="AG144" i="9"/>
  <c r="AG143" i="9"/>
  <c r="AG142" i="9"/>
  <c r="AG141" i="9"/>
  <c r="AG137" i="9"/>
  <c r="AG136" i="9"/>
  <c r="AG135" i="9"/>
  <c r="AG134" i="9"/>
  <c r="AG133" i="9"/>
  <c r="AG132" i="9"/>
  <c r="AG131" i="9"/>
  <c r="AG130" i="9"/>
  <c r="AG129" i="9"/>
  <c r="AG128" i="9"/>
  <c r="AG127" i="9"/>
  <c r="AG126" i="9"/>
  <c r="AG125" i="9"/>
  <c r="AG124" i="9"/>
  <c r="AG123" i="9"/>
  <c r="AG122" i="9"/>
  <c r="AG121" i="9"/>
  <c r="AG120" i="9"/>
  <c r="AG116" i="9"/>
  <c r="AG115" i="9"/>
  <c r="AG114" i="9"/>
  <c r="AG113" i="9"/>
  <c r="AG112" i="9"/>
  <c r="AG111" i="9"/>
  <c r="AG110" i="9"/>
  <c r="AG109" i="9"/>
  <c r="AG108" i="9"/>
  <c r="AG107" i="9"/>
  <c r="AG106" i="9"/>
  <c r="AG102" i="9"/>
  <c r="AG101" i="9"/>
  <c r="AG98" i="9"/>
  <c r="AG97" i="9"/>
  <c r="AG96" i="9"/>
  <c r="AG95" i="9"/>
  <c r="AG94" i="9"/>
  <c r="AG93" i="9"/>
  <c r="AG92" i="9"/>
  <c r="AG88" i="9"/>
  <c r="AG87" i="9"/>
  <c r="AG83" i="9"/>
  <c r="AG82" i="9"/>
  <c r="AG81" i="9"/>
  <c r="AG80" i="9"/>
  <c r="AG79" i="9"/>
  <c r="AG76" i="9"/>
  <c r="AG75" i="9"/>
  <c r="AG74" i="9"/>
  <c r="AG73" i="9"/>
  <c r="AG72" i="9"/>
  <c r="AG71" i="9"/>
  <c r="AG66" i="9"/>
  <c r="AG65" i="9"/>
  <c r="AG64" i="9"/>
  <c r="AG63" i="9"/>
  <c r="AG62" i="9"/>
  <c r="AG61" i="9"/>
  <c r="AG60" i="9"/>
  <c r="AG59" i="9"/>
  <c r="AG58" i="9"/>
  <c r="AG57" i="9"/>
  <c r="AG56" i="9"/>
  <c r="AG55" i="9"/>
  <c r="AG54" i="9"/>
  <c r="AG53" i="9"/>
  <c r="AG52" i="9"/>
  <c r="AG51" i="9"/>
  <c r="AG47" i="9"/>
  <c r="AG46" i="9"/>
  <c r="AG45" i="9"/>
  <c r="AG44" i="9"/>
  <c r="AG43" i="9"/>
  <c r="AG40" i="9"/>
  <c r="AG39" i="9"/>
  <c r="AG38" i="9"/>
  <c r="AG37" i="9"/>
  <c r="AG36" i="9"/>
  <c r="AG35" i="9"/>
  <c r="AG34" i="9"/>
  <c r="AG33" i="9"/>
  <c r="AG30" i="9"/>
  <c r="AG29" i="9"/>
  <c r="AG28" i="9"/>
  <c r="AG27" i="9"/>
  <c r="AG26" i="9"/>
  <c r="AG25" i="9"/>
  <c r="AG24" i="9"/>
  <c r="AG23" i="9"/>
  <c r="AG20" i="9"/>
  <c r="AG19" i="9"/>
  <c r="AG18" i="9"/>
  <c r="AG17" i="9"/>
  <c r="AG14" i="9"/>
  <c r="AG13" i="9"/>
  <c r="AG12" i="9"/>
  <c r="AE163" i="9"/>
  <c r="AE162" i="9"/>
  <c r="AE161" i="9"/>
  <c r="AE160" i="9"/>
  <c r="AE159" i="9"/>
  <c r="AE158" i="9"/>
  <c r="AE157" i="9"/>
  <c r="AE156" i="9"/>
  <c r="AE155" i="9"/>
  <c r="AE154" i="9"/>
  <c r="AE153" i="9"/>
  <c r="AE152" i="9"/>
  <c r="AE151" i="9"/>
  <c r="AE150" i="9"/>
  <c r="AE146" i="9"/>
  <c r="AE145" i="9"/>
  <c r="AE144" i="9"/>
  <c r="AE143" i="9"/>
  <c r="AE142" i="9"/>
  <c r="AE141" i="9"/>
  <c r="AE137" i="9"/>
  <c r="AE136" i="9"/>
  <c r="AE135" i="9"/>
  <c r="AE134" i="9"/>
  <c r="AE133" i="9"/>
  <c r="AE132" i="9"/>
  <c r="AE131" i="9"/>
  <c r="AE130" i="9"/>
  <c r="AE129" i="9"/>
  <c r="AE128" i="9"/>
  <c r="AE127" i="9"/>
  <c r="AE126" i="9"/>
  <c r="AE125" i="9"/>
  <c r="AE124" i="9"/>
  <c r="AE123" i="9"/>
  <c r="AE122" i="9"/>
  <c r="AE121" i="9"/>
  <c r="AE120" i="9"/>
  <c r="AE116" i="9"/>
  <c r="AE115" i="9"/>
  <c r="AE114" i="9"/>
  <c r="AE113" i="9"/>
  <c r="AE112" i="9"/>
  <c r="AE111" i="9"/>
  <c r="AE110" i="9"/>
  <c r="AE109" i="9"/>
  <c r="AE108" i="9"/>
  <c r="AE107" i="9"/>
  <c r="AE106" i="9"/>
  <c r="AE102" i="9"/>
  <c r="AE101" i="9"/>
  <c r="AE98" i="9"/>
  <c r="AE97" i="9"/>
  <c r="AE96" i="9"/>
  <c r="AE95" i="9"/>
  <c r="AE94" i="9"/>
  <c r="AE93" i="9"/>
  <c r="AE92" i="9"/>
  <c r="AE88" i="9"/>
  <c r="AE87" i="9"/>
  <c r="AE83" i="9"/>
  <c r="AE82" i="9"/>
  <c r="AE81" i="9"/>
  <c r="AE80" i="9"/>
  <c r="AE79" i="9"/>
  <c r="AE76" i="9"/>
  <c r="AE75" i="9"/>
  <c r="AE74" i="9"/>
  <c r="AE73" i="9"/>
  <c r="AE72" i="9"/>
  <c r="AE71" i="9"/>
  <c r="AE66" i="9"/>
  <c r="AE65" i="9"/>
  <c r="AE64" i="9"/>
  <c r="AE63" i="9"/>
  <c r="AE62" i="9"/>
  <c r="AE61" i="9"/>
  <c r="AE60" i="9"/>
  <c r="AE59" i="9"/>
  <c r="AE58" i="9"/>
  <c r="AE57" i="9"/>
  <c r="AE56" i="9"/>
  <c r="AE55" i="9"/>
  <c r="AE54" i="9"/>
  <c r="AE53" i="9"/>
  <c r="AE52" i="9"/>
  <c r="AE51" i="9"/>
  <c r="AE47" i="9"/>
  <c r="AE46" i="9"/>
  <c r="AE45" i="9"/>
  <c r="AE44" i="9"/>
  <c r="AE43" i="9"/>
  <c r="AE40" i="9"/>
  <c r="AE39" i="9"/>
  <c r="AE38" i="9"/>
  <c r="AE37" i="9"/>
  <c r="AE36" i="9"/>
  <c r="AE35" i="9"/>
  <c r="AE34" i="9"/>
  <c r="AE33" i="9"/>
  <c r="AE30" i="9"/>
  <c r="AE29" i="9"/>
  <c r="AE28" i="9"/>
  <c r="AE27" i="9"/>
  <c r="AE26" i="9"/>
  <c r="AE25" i="9"/>
  <c r="AE24" i="9"/>
  <c r="AE23" i="9"/>
  <c r="AE20" i="9"/>
  <c r="AE19" i="9"/>
  <c r="AE18" i="9"/>
  <c r="AE17" i="9"/>
  <c r="AE14" i="9"/>
  <c r="AE13" i="9"/>
  <c r="AE12" i="9"/>
  <c r="AC163" i="9"/>
  <c r="AC162" i="9"/>
  <c r="AC161" i="9"/>
  <c r="AC160" i="9"/>
  <c r="AC159" i="9"/>
  <c r="AC158" i="9"/>
  <c r="AC157" i="9"/>
  <c r="AC156" i="9"/>
  <c r="AC155" i="9"/>
  <c r="AC154" i="9"/>
  <c r="AC153" i="9"/>
  <c r="AC152" i="9"/>
  <c r="AC151" i="9"/>
  <c r="AC150" i="9"/>
  <c r="AC146" i="9"/>
  <c r="AC145" i="9"/>
  <c r="AC144" i="9"/>
  <c r="AC143" i="9"/>
  <c r="AC142" i="9"/>
  <c r="AC141" i="9"/>
  <c r="AC137" i="9"/>
  <c r="AC136" i="9"/>
  <c r="AC135" i="9"/>
  <c r="AC134" i="9"/>
  <c r="AC133" i="9"/>
  <c r="AC132" i="9"/>
  <c r="AC131" i="9"/>
  <c r="AC130" i="9"/>
  <c r="AC129" i="9"/>
  <c r="AC128" i="9"/>
  <c r="AC127" i="9"/>
  <c r="AC126" i="9"/>
  <c r="AC125" i="9"/>
  <c r="AC124" i="9"/>
  <c r="AC123" i="9"/>
  <c r="AC122" i="9"/>
  <c r="AC121" i="9"/>
  <c r="AC120" i="9"/>
  <c r="AC116" i="9"/>
  <c r="AC115" i="9"/>
  <c r="AC113" i="9"/>
  <c r="AC112" i="9"/>
  <c r="AC111" i="9"/>
  <c r="AC110" i="9"/>
  <c r="AC109" i="9"/>
  <c r="AC108" i="9"/>
  <c r="AC107" i="9"/>
  <c r="AC106" i="9"/>
  <c r="AC102" i="9"/>
  <c r="AC101" i="9"/>
  <c r="AC98" i="9"/>
  <c r="AC97" i="9"/>
  <c r="AC96" i="9"/>
  <c r="AC95" i="9"/>
  <c r="AC94" i="9"/>
  <c r="AC93" i="9"/>
  <c r="AC92" i="9"/>
  <c r="AC88" i="9"/>
  <c r="AC87" i="9"/>
  <c r="AC83" i="9"/>
  <c r="AC82" i="9"/>
  <c r="AC81" i="9"/>
  <c r="AC80" i="9"/>
  <c r="AC79" i="9"/>
  <c r="AC76" i="9"/>
  <c r="AC75" i="9"/>
  <c r="AC74" i="9"/>
  <c r="AC73" i="9"/>
  <c r="AC72" i="9"/>
  <c r="AC71" i="9"/>
  <c r="AC66" i="9"/>
  <c r="AC65" i="9"/>
  <c r="AC64" i="9"/>
  <c r="AC63" i="9"/>
  <c r="AC62" i="9"/>
  <c r="AC61" i="9"/>
  <c r="AC60" i="9"/>
  <c r="AC59" i="9"/>
  <c r="AC58" i="9"/>
  <c r="AC57" i="9"/>
  <c r="AC56" i="9"/>
  <c r="AC55" i="9"/>
  <c r="AC54" i="9"/>
  <c r="AC53" i="9"/>
  <c r="AC52" i="9"/>
  <c r="AC51" i="9"/>
  <c r="AC47" i="9"/>
  <c r="AC46" i="9"/>
  <c r="AC45" i="9"/>
  <c r="AC44" i="9"/>
  <c r="AC43" i="9"/>
  <c r="AC40" i="9"/>
  <c r="AC39" i="9"/>
  <c r="AC38" i="9"/>
  <c r="AC37" i="9"/>
  <c r="AC36" i="9"/>
  <c r="AC35" i="9"/>
  <c r="AC34" i="9"/>
  <c r="AC33" i="9"/>
  <c r="AC30" i="9"/>
  <c r="AC29" i="9"/>
  <c r="AC28" i="9"/>
  <c r="AC27" i="9"/>
  <c r="AC26" i="9"/>
  <c r="AC25" i="9"/>
  <c r="AC24" i="9"/>
  <c r="AC23" i="9"/>
  <c r="AC20" i="9"/>
  <c r="AC19" i="9"/>
  <c r="AC18" i="9"/>
  <c r="AC17" i="9"/>
  <c r="AC14" i="9"/>
  <c r="AC13" i="9"/>
  <c r="AC12" i="9"/>
  <c r="J123" i="9" l="1"/>
  <c r="AM204" i="9"/>
  <c r="AI204" i="9"/>
  <c r="AK204" i="9"/>
  <c r="AC15" i="9"/>
  <c r="AC185" i="9" s="1"/>
  <c r="AC67" i="9"/>
  <c r="AC190" i="9" s="1"/>
  <c r="AC84" i="9"/>
  <c r="AC193" i="9" s="1"/>
  <c r="AC138" i="9"/>
  <c r="AC198" i="9" s="1"/>
  <c r="AC164" i="9"/>
  <c r="AC200" i="9" s="1"/>
  <c r="AE48" i="9"/>
  <c r="AE189" i="9" s="1"/>
  <c r="AE67" i="9"/>
  <c r="AE190" i="9" s="1"/>
  <c r="AE77" i="9"/>
  <c r="AE192" i="9" s="1"/>
  <c r="AE99" i="9"/>
  <c r="AE195" i="9" s="1"/>
  <c r="AE103" i="9"/>
  <c r="AE196" i="9" s="1"/>
  <c r="AE117" i="9"/>
  <c r="AE197" i="9" s="1"/>
  <c r="AG15" i="9"/>
  <c r="AG185" i="9" s="1"/>
  <c r="AG21" i="9"/>
  <c r="AG186" i="9" s="1"/>
  <c r="AG31" i="9"/>
  <c r="AG187" i="9" s="1"/>
  <c r="AG41" i="9"/>
  <c r="AG188" i="9" s="1"/>
  <c r="AG48" i="9"/>
  <c r="AG189" i="9" s="1"/>
  <c r="AG89" i="9"/>
  <c r="AG194" i="9" s="1"/>
  <c r="AG138" i="9"/>
  <c r="AG198" i="9" s="1"/>
  <c r="AG147" i="9"/>
  <c r="AG199" i="9" s="1"/>
  <c r="AG164" i="9"/>
  <c r="AG200" i="9" s="1"/>
  <c r="AC31" i="9"/>
  <c r="AC187" i="9" s="1"/>
  <c r="AC89" i="9"/>
  <c r="AC194" i="9" s="1"/>
  <c r="AE21" i="9"/>
  <c r="AE186" i="9" s="1"/>
  <c r="AE31" i="9"/>
  <c r="AE187" i="9" s="1"/>
  <c r="AE41" i="9"/>
  <c r="AE188" i="9" s="1"/>
  <c r="AE84" i="9"/>
  <c r="AE193" i="9" s="1"/>
  <c r="AE138" i="9"/>
  <c r="AE198" i="9" s="1"/>
  <c r="AE147" i="9"/>
  <c r="AE199" i="9" s="1"/>
  <c r="AE164" i="9"/>
  <c r="AG67" i="9"/>
  <c r="AG190" i="9" s="1"/>
  <c r="AG77" i="9"/>
  <c r="AG192" i="9" s="1"/>
  <c r="AG84" i="9"/>
  <c r="AG193" i="9" s="1"/>
  <c r="AG99" i="9"/>
  <c r="AG195" i="9" s="1"/>
  <c r="AG103" i="9"/>
  <c r="AG196" i="9" s="1"/>
  <c r="AG117" i="9"/>
  <c r="AG197" i="9" s="1"/>
  <c r="AC117" i="9"/>
  <c r="AC114" i="9"/>
  <c r="AC77" i="9"/>
  <c r="AC192" i="9" s="1"/>
  <c r="AC147" i="9"/>
  <c r="AC199" i="9" s="1"/>
  <c r="AC41" i="9"/>
  <c r="AC188" i="9" s="1"/>
  <c r="AC48" i="9"/>
  <c r="AC189" i="9" s="1"/>
  <c r="AE15" i="9"/>
  <c r="AE185" i="9" s="1"/>
  <c r="AE89" i="9"/>
  <c r="AE194" i="9" s="1"/>
  <c r="AC197" i="9"/>
  <c r="AC103" i="9"/>
  <c r="AC196" i="9" s="1"/>
  <c r="AC99" i="9"/>
  <c r="AC195" i="9" s="1"/>
  <c r="AC21" i="9"/>
  <c r="AC186" i="9" s="1"/>
  <c r="AG68" i="9" l="1"/>
  <c r="AG184" i="9" s="1"/>
  <c r="AE165" i="9"/>
  <c r="AE191" i="9" s="1"/>
  <c r="AE200" i="9"/>
  <c r="AI205" i="9"/>
  <c r="AI206" i="9" s="1"/>
  <c r="AI207" i="9" s="1"/>
  <c r="AG165" i="9"/>
  <c r="AG191" i="9" s="1"/>
  <c r="AG204" i="9" s="1"/>
  <c r="AC165" i="9"/>
  <c r="AC191" i="9" s="1"/>
  <c r="AE68" i="9"/>
  <c r="AE184" i="9" s="1"/>
  <c r="AC68" i="9"/>
  <c r="AC184" i="9" s="1"/>
  <c r="AC204" i="9" l="1"/>
  <c r="AE204" i="9"/>
  <c r="AC205" i="9"/>
  <c r="AA163" i="9"/>
  <c r="Y163" i="9"/>
  <c r="W163" i="9"/>
  <c r="AA162" i="9"/>
  <c r="Y162" i="9"/>
  <c r="W162" i="9"/>
  <c r="AA161" i="9"/>
  <c r="Y161" i="9"/>
  <c r="W161" i="9"/>
  <c r="AA159" i="9"/>
  <c r="Y159" i="9"/>
  <c r="W159" i="9"/>
  <c r="AA158" i="9"/>
  <c r="Y158" i="9"/>
  <c r="W158" i="9"/>
  <c r="AA157" i="9"/>
  <c r="Y157" i="9"/>
  <c r="W157" i="9"/>
  <c r="AA156" i="9"/>
  <c r="Y156" i="9"/>
  <c r="W156" i="9"/>
  <c r="AA155" i="9"/>
  <c r="Y155" i="9"/>
  <c r="W155" i="9"/>
  <c r="AA154" i="9"/>
  <c r="Y154" i="9"/>
  <c r="W154" i="9"/>
  <c r="AA152" i="9"/>
  <c r="Y152" i="9"/>
  <c r="W152" i="9"/>
  <c r="AA151" i="9"/>
  <c r="Y151" i="9"/>
  <c r="W151" i="9"/>
  <c r="AA150" i="9"/>
  <c r="Y150" i="9"/>
  <c r="W150" i="9"/>
  <c r="AA146" i="9"/>
  <c r="Y146" i="9"/>
  <c r="W146" i="9"/>
  <c r="AA145" i="9"/>
  <c r="Y145" i="9"/>
  <c r="W145" i="9"/>
  <c r="AA144" i="9"/>
  <c r="Y144" i="9"/>
  <c r="W144" i="9"/>
  <c r="AA143" i="9"/>
  <c r="Y143" i="9"/>
  <c r="W143" i="9"/>
  <c r="AA142" i="9"/>
  <c r="Y142" i="9"/>
  <c r="W142" i="9"/>
  <c r="AA141" i="9"/>
  <c r="Y141" i="9"/>
  <c r="W141" i="9"/>
  <c r="AA137" i="9"/>
  <c r="Y137" i="9"/>
  <c r="W137" i="9"/>
  <c r="AA136" i="9"/>
  <c r="Y136" i="9"/>
  <c r="W136" i="9"/>
  <c r="AA135" i="9"/>
  <c r="Y135" i="9"/>
  <c r="W135" i="9"/>
  <c r="AA134" i="9"/>
  <c r="Y134" i="9"/>
  <c r="W134" i="9"/>
  <c r="AA130" i="9"/>
  <c r="Y130" i="9"/>
  <c r="W130" i="9"/>
  <c r="AA129" i="9"/>
  <c r="Y129" i="9"/>
  <c r="W129" i="9"/>
  <c r="AA128" i="9"/>
  <c r="Y128" i="9"/>
  <c r="W128" i="9"/>
  <c r="AA127" i="9"/>
  <c r="Y127" i="9"/>
  <c r="W127" i="9"/>
  <c r="AA125" i="9"/>
  <c r="Y125" i="9"/>
  <c r="W125" i="9"/>
  <c r="AA124" i="9"/>
  <c r="Y124" i="9"/>
  <c r="W124" i="9"/>
  <c r="AA122" i="9"/>
  <c r="Y122" i="9"/>
  <c r="W122" i="9"/>
  <c r="AA121" i="9"/>
  <c r="Y121" i="9"/>
  <c r="W121" i="9"/>
  <c r="AA120" i="9"/>
  <c r="Y120" i="9"/>
  <c r="W120" i="9"/>
  <c r="AA116" i="9"/>
  <c r="Y116" i="9"/>
  <c r="W116" i="9"/>
  <c r="AA115" i="9"/>
  <c r="Y115" i="9"/>
  <c r="W115" i="9"/>
  <c r="AA113" i="9"/>
  <c r="Y113" i="9"/>
  <c r="W113" i="9"/>
  <c r="AA112" i="9"/>
  <c r="Y112" i="9"/>
  <c r="W112" i="9"/>
  <c r="AA110" i="9"/>
  <c r="Y110" i="9"/>
  <c r="W110" i="9"/>
  <c r="AA109" i="9"/>
  <c r="Y109" i="9"/>
  <c r="W109" i="9"/>
  <c r="AA108" i="9"/>
  <c r="Y108" i="9"/>
  <c r="W108" i="9"/>
  <c r="AA107" i="9"/>
  <c r="Y107" i="9"/>
  <c r="W107" i="9"/>
  <c r="AA106" i="9"/>
  <c r="Y106" i="9"/>
  <c r="W106" i="9"/>
  <c r="AA102" i="9"/>
  <c r="Y102" i="9"/>
  <c r="W102" i="9"/>
  <c r="AA101" i="9"/>
  <c r="Y101" i="9"/>
  <c r="W101" i="9"/>
  <c r="AA98" i="9"/>
  <c r="Y98" i="9"/>
  <c r="W98" i="9"/>
  <c r="AA97" i="9"/>
  <c r="Y97" i="9"/>
  <c r="W97" i="9"/>
  <c r="AA96" i="9"/>
  <c r="Y96" i="9"/>
  <c r="W96" i="9"/>
  <c r="AA95" i="9"/>
  <c r="Y95" i="9"/>
  <c r="W95" i="9"/>
  <c r="AA94" i="9"/>
  <c r="Y94" i="9"/>
  <c r="W94" i="9"/>
  <c r="AA93" i="9"/>
  <c r="Y93" i="9"/>
  <c r="W93" i="9"/>
  <c r="AA92" i="9"/>
  <c r="Y92" i="9"/>
  <c r="W92" i="9"/>
  <c r="AA88" i="9"/>
  <c r="Y88" i="9"/>
  <c r="W88" i="9"/>
  <c r="AA87" i="9"/>
  <c r="Y87" i="9"/>
  <c r="W87" i="9"/>
  <c r="AA83" i="9"/>
  <c r="Y83" i="9"/>
  <c r="W83" i="9"/>
  <c r="AA82" i="9"/>
  <c r="Y82" i="9"/>
  <c r="W82" i="9"/>
  <c r="AA81" i="9"/>
  <c r="Y81" i="9"/>
  <c r="W81" i="9"/>
  <c r="AA80" i="9"/>
  <c r="Y80" i="9"/>
  <c r="W80" i="9"/>
  <c r="AA79" i="9"/>
  <c r="Y79" i="9"/>
  <c r="W79" i="9"/>
  <c r="W84" i="9" s="1"/>
  <c r="W193" i="9" s="1"/>
  <c r="AA76" i="9"/>
  <c r="Y76" i="9"/>
  <c r="W76" i="9"/>
  <c r="AA75" i="9"/>
  <c r="Y75" i="9"/>
  <c r="W75" i="9"/>
  <c r="AA74" i="9"/>
  <c r="Y74" i="9"/>
  <c r="W74" i="9"/>
  <c r="AA73" i="9"/>
  <c r="Y73" i="9"/>
  <c r="W73" i="9"/>
  <c r="AA72" i="9"/>
  <c r="Y72" i="9"/>
  <c r="W72" i="9"/>
  <c r="AA71" i="9"/>
  <c r="Y71" i="9"/>
  <c r="W71" i="9"/>
  <c r="AA66" i="9"/>
  <c r="Y66" i="9"/>
  <c r="W66" i="9"/>
  <c r="AA65" i="9"/>
  <c r="Y65" i="9"/>
  <c r="W65" i="9"/>
  <c r="AA64" i="9"/>
  <c r="Y64" i="9"/>
  <c r="W64" i="9"/>
  <c r="AA61" i="9"/>
  <c r="Y61" i="9"/>
  <c r="W61" i="9"/>
  <c r="AA60" i="9"/>
  <c r="Y60" i="9"/>
  <c r="W60" i="9"/>
  <c r="AA59" i="9"/>
  <c r="Y59" i="9"/>
  <c r="W59" i="9"/>
  <c r="AA56" i="9"/>
  <c r="Y56" i="9"/>
  <c r="W56" i="9"/>
  <c r="AA55" i="9"/>
  <c r="Y55" i="9"/>
  <c r="W55" i="9"/>
  <c r="AA54" i="9"/>
  <c r="Y54" i="9"/>
  <c r="W54" i="9"/>
  <c r="AA53" i="9"/>
  <c r="Y53" i="9"/>
  <c r="W53" i="9"/>
  <c r="AA52" i="9"/>
  <c r="Y52" i="9"/>
  <c r="W52" i="9"/>
  <c r="AA51" i="9"/>
  <c r="Y51" i="9"/>
  <c r="W51" i="9"/>
  <c r="AA47" i="9"/>
  <c r="Y47" i="9"/>
  <c r="W47" i="9"/>
  <c r="AA46" i="9"/>
  <c r="Y46" i="9"/>
  <c r="W46" i="9"/>
  <c r="AA45" i="9"/>
  <c r="Y45" i="9"/>
  <c r="W45" i="9"/>
  <c r="AA44" i="9"/>
  <c r="Y44" i="9"/>
  <c r="W44" i="9"/>
  <c r="AA43" i="9"/>
  <c r="Y43" i="9"/>
  <c r="W43" i="9"/>
  <c r="AA40" i="9"/>
  <c r="Y40" i="9"/>
  <c r="W40" i="9"/>
  <c r="AA39" i="9"/>
  <c r="Y39" i="9"/>
  <c r="W39" i="9"/>
  <c r="AA38" i="9"/>
  <c r="Y38" i="9"/>
  <c r="W38" i="9"/>
  <c r="AA37" i="9"/>
  <c r="Y37" i="9"/>
  <c r="W37" i="9"/>
  <c r="AA36" i="9"/>
  <c r="Y36" i="9"/>
  <c r="W36" i="9"/>
  <c r="AA35" i="9"/>
  <c r="Y35" i="9"/>
  <c r="W35" i="9"/>
  <c r="AA34" i="9"/>
  <c r="Y34" i="9"/>
  <c r="W34" i="9"/>
  <c r="AA33" i="9"/>
  <c r="Y33" i="9"/>
  <c r="W33" i="9"/>
  <c r="AA30" i="9"/>
  <c r="Y30" i="9"/>
  <c r="W30" i="9"/>
  <c r="AA29" i="9"/>
  <c r="Y29" i="9"/>
  <c r="W29" i="9"/>
  <c r="AA28" i="9"/>
  <c r="Y28" i="9"/>
  <c r="W28" i="9"/>
  <c r="AA27" i="9"/>
  <c r="Y27" i="9"/>
  <c r="W27" i="9"/>
  <c r="AA26" i="9"/>
  <c r="Y26" i="9"/>
  <c r="W26" i="9"/>
  <c r="AA25" i="9"/>
  <c r="Y25" i="9"/>
  <c r="W25" i="9"/>
  <c r="AA24" i="9"/>
  <c r="Y24" i="9"/>
  <c r="W24" i="9"/>
  <c r="AA23" i="9"/>
  <c r="Y23" i="9"/>
  <c r="W23" i="9"/>
  <c r="AA20" i="9"/>
  <c r="Y20" i="9"/>
  <c r="W20" i="9"/>
  <c r="AA19" i="9"/>
  <c r="Y19" i="9"/>
  <c r="W19" i="9"/>
  <c r="AA18" i="9"/>
  <c r="Y18" i="9"/>
  <c r="W18" i="9"/>
  <c r="AA17" i="9"/>
  <c r="Y17" i="9"/>
  <c r="W17" i="9"/>
  <c r="W13" i="9"/>
  <c r="Y13" i="9"/>
  <c r="AA13" i="9"/>
  <c r="W14" i="9"/>
  <c r="Y14" i="9"/>
  <c r="AA14" i="9"/>
  <c r="AA12" i="9"/>
  <c r="Y12" i="9"/>
  <c r="W12" i="9"/>
  <c r="AA21" i="9" l="1"/>
  <c r="AA186" i="9" s="1"/>
  <c r="Y41" i="9"/>
  <c r="Y188" i="9" s="1"/>
  <c r="W147" i="9"/>
  <c r="W199" i="9" s="1"/>
  <c r="W21" i="9"/>
  <c r="W186" i="9" s="1"/>
  <c r="Y31" i="9"/>
  <c r="Y187" i="9" s="1"/>
  <c r="W67" i="9"/>
  <c r="W190" i="9" s="1"/>
  <c r="W103" i="9"/>
  <c r="W196" i="9" s="1"/>
  <c r="W15" i="9"/>
  <c r="W185" i="9" s="1"/>
  <c r="Y21" i="9"/>
  <c r="Y186" i="9" s="1"/>
  <c r="W31" i="9"/>
  <c r="W187" i="9" s="1"/>
  <c r="AA31" i="9"/>
  <c r="AA187" i="9" s="1"/>
  <c r="Y48" i="9"/>
  <c r="Y189" i="9" s="1"/>
  <c r="W48" i="9"/>
  <c r="W189" i="9" s="1"/>
  <c r="AA67" i="9"/>
  <c r="AA190" i="9" s="1"/>
  <c r="W77" i="9"/>
  <c r="W192" i="9" s="1"/>
  <c r="AA77" i="9"/>
  <c r="AA192" i="9" s="1"/>
  <c r="W89" i="9"/>
  <c r="W194" i="9" s="1"/>
  <c r="Y99" i="9"/>
  <c r="Y195" i="9" s="1"/>
  <c r="AA103" i="9"/>
  <c r="AA196" i="9" s="1"/>
  <c r="W117" i="9"/>
  <c r="W197" i="9" s="1"/>
  <c r="Y138" i="9"/>
  <c r="Y198" i="9" s="1"/>
  <c r="AA147" i="9"/>
  <c r="AA199" i="9" s="1"/>
  <c r="W164" i="9"/>
  <c r="W200" i="9" s="1"/>
  <c r="AC206" i="9"/>
  <c r="AC207" i="9" s="1"/>
  <c r="AA15" i="9"/>
  <c r="AA185" i="9" s="1"/>
  <c r="W41" i="9"/>
  <c r="W188" i="9" s="1"/>
  <c r="AA41" i="9"/>
  <c r="AA188" i="9" s="1"/>
  <c r="AA84" i="9"/>
  <c r="AA193" i="9" s="1"/>
  <c r="AA117" i="9"/>
  <c r="AA197" i="9" s="1"/>
  <c r="AA164" i="9"/>
  <c r="AA200" i="9" s="1"/>
  <c r="Y89" i="9"/>
  <c r="Y194" i="9" s="1"/>
  <c r="AA48" i="9"/>
  <c r="AA189" i="9" s="1"/>
  <c r="AA89" i="9"/>
  <c r="AA194" i="9" s="1"/>
  <c r="AA99" i="9"/>
  <c r="AA195" i="9" s="1"/>
  <c r="AA138" i="9"/>
  <c r="AA198" i="9" s="1"/>
  <c r="Y15" i="9"/>
  <c r="Y185" i="9" s="1"/>
  <c r="Y67" i="9"/>
  <c r="Y77" i="9"/>
  <c r="Y192" i="9" s="1"/>
  <c r="Y84" i="9"/>
  <c r="Y193" i="9" s="1"/>
  <c r="Y103" i="9"/>
  <c r="Y196" i="9" s="1"/>
  <c r="Y117" i="9"/>
  <c r="Y197" i="9" s="1"/>
  <c r="Y147" i="9"/>
  <c r="Y199" i="9" s="1"/>
  <c r="Y164" i="9"/>
  <c r="W99" i="9"/>
  <c r="W195" i="9" s="1"/>
  <c r="W138" i="9"/>
  <c r="W198" i="9" s="1"/>
  <c r="AA165" i="9" l="1"/>
  <c r="AA191" i="9" s="1"/>
  <c r="W68" i="9"/>
  <c r="W184" i="9" s="1"/>
  <c r="AA68" i="9"/>
  <c r="AA184" i="9" s="1"/>
  <c r="Y165" i="9"/>
  <c r="Y191" i="9" s="1"/>
  <c r="Y68" i="9"/>
  <c r="Y184" i="9" s="1"/>
  <c r="W165" i="9"/>
  <c r="W191" i="9" s="1"/>
  <c r="Y200" i="9"/>
  <c r="Y190" i="9"/>
  <c r="AA204" i="9" l="1"/>
  <c r="W204" i="9"/>
  <c r="Y204" i="9"/>
  <c r="W205" i="9" l="1"/>
  <c r="W206" i="9" l="1"/>
  <c r="W207" i="9" s="1"/>
  <c r="C196" i="9"/>
  <c r="C191" i="9"/>
  <c r="A191" i="9"/>
  <c r="C184" i="9"/>
  <c r="A184" i="9"/>
  <c r="U163" i="9"/>
  <c r="S163" i="9"/>
  <c r="Q163" i="9"/>
  <c r="J163" i="9" s="1"/>
  <c r="K163" i="9"/>
  <c r="H163" i="9"/>
  <c r="U162" i="9"/>
  <c r="S162" i="9"/>
  <c r="Q162" i="9"/>
  <c r="K162" i="9"/>
  <c r="H162" i="9"/>
  <c r="U161" i="9"/>
  <c r="S161" i="9"/>
  <c r="Q161" i="9"/>
  <c r="J161" i="9" s="1"/>
  <c r="K161" i="9"/>
  <c r="H161" i="9"/>
  <c r="U159" i="9"/>
  <c r="S159" i="9"/>
  <c r="Q159" i="9"/>
  <c r="K159" i="9"/>
  <c r="H159" i="9"/>
  <c r="U158" i="9"/>
  <c r="S158" i="9"/>
  <c r="Q158" i="9"/>
  <c r="J158" i="9" s="1"/>
  <c r="K158" i="9"/>
  <c r="H158" i="9"/>
  <c r="U157" i="9"/>
  <c r="S157" i="9"/>
  <c r="Q157" i="9"/>
  <c r="K157" i="9"/>
  <c r="H157" i="9"/>
  <c r="U156" i="9"/>
  <c r="S156" i="9"/>
  <c r="Q156" i="9"/>
  <c r="J156" i="9" s="1"/>
  <c r="K156" i="9"/>
  <c r="H156" i="9"/>
  <c r="U155" i="9"/>
  <c r="S155" i="9"/>
  <c r="Q155" i="9"/>
  <c r="K155" i="9"/>
  <c r="H155" i="9"/>
  <c r="U154" i="9"/>
  <c r="S154" i="9"/>
  <c r="Q154" i="9"/>
  <c r="J154" i="9" s="1"/>
  <c r="K154" i="9"/>
  <c r="H154" i="9"/>
  <c r="U152" i="9"/>
  <c r="S152" i="9"/>
  <c r="Q152" i="9"/>
  <c r="K152" i="9"/>
  <c r="H152" i="9"/>
  <c r="U151" i="9"/>
  <c r="S151" i="9"/>
  <c r="Q151" i="9"/>
  <c r="J151" i="9" s="1"/>
  <c r="K151" i="9"/>
  <c r="H151" i="9"/>
  <c r="U150" i="9"/>
  <c r="S150" i="9"/>
  <c r="Q150" i="9"/>
  <c r="K150" i="9"/>
  <c r="H150" i="9"/>
  <c r="U146" i="9"/>
  <c r="S146" i="9"/>
  <c r="Q146" i="9"/>
  <c r="J146" i="9" s="1"/>
  <c r="K146" i="9"/>
  <c r="H146" i="9"/>
  <c r="U145" i="9"/>
  <c r="S145" i="9"/>
  <c r="Q145" i="9"/>
  <c r="K145" i="9"/>
  <c r="H145" i="9"/>
  <c r="U144" i="9"/>
  <c r="S144" i="9"/>
  <c r="Q144" i="9"/>
  <c r="J144" i="9" s="1"/>
  <c r="K144" i="9"/>
  <c r="H144" i="9"/>
  <c r="U143" i="9"/>
  <c r="S143" i="9"/>
  <c r="Q143" i="9"/>
  <c r="K143" i="9"/>
  <c r="H143" i="9"/>
  <c r="U142" i="9"/>
  <c r="S142" i="9"/>
  <c r="Q142" i="9"/>
  <c r="J142" i="9" s="1"/>
  <c r="K142" i="9"/>
  <c r="H142" i="9"/>
  <c r="U141" i="9"/>
  <c r="S141" i="9"/>
  <c r="Q141" i="9"/>
  <c r="K141" i="9"/>
  <c r="H141" i="9"/>
  <c r="U137" i="9"/>
  <c r="S137" i="9"/>
  <c r="Q137" i="9"/>
  <c r="J137" i="9" s="1"/>
  <c r="K137" i="9"/>
  <c r="H137" i="9"/>
  <c r="U136" i="9"/>
  <c r="S136" i="9"/>
  <c r="Q136" i="9"/>
  <c r="N136" i="9"/>
  <c r="H136" i="9"/>
  <c r="U135" i="9"/>
  <c r="S135" i="9"/>
  <c r="Q135" i="9"/>
  <c r="J135" i="9" s="1"/>
  <c r="H135" i="9"/>
  <c r="U134" i="9"/>
  <c r="S134" i="9"/>
  <c r="Q134" i="9"/>
  <c r="J134" i="9" s="1"/>
  <c r="K134" i="9"/>
  <c r="H134" i="9"/>
  <c r="U130" i="9"/>
  <c r="S130" i="9"/>
  <c r="Q130" i="9"/>
  <c r="K130" i="9"/>
  <c r="H130" i="9"/>
  <c r="U129" i="9"/>
  <c r="S129" i="9"/>
  <c r="Q129" i="9"/>
  <c r="J129" i="9" s="1"/>
  <c r="H129" i="9"/>
  <c r="U128" i="9"/>
  <c r="S128" i="9"/>
  <c r="Q128" i="9"/>
  <c r="J128" i="9" s="1"/>
  <c r="K128" i="9"/>
  <c r="H128" i="9"/>
  <c r="U127" i="9"/>
  <c r="S127" i="9"/>
  <c r="Q127" i="9"/>
  <c r="H127" i="9"/>
  <c r="U125" i="9"/>
  <c r="S125" i="9"/>
  <c r="Q125" i="9"/>
  <c r="H125" i="9"/>
  <c r="U124" i="9"/>
  <c r="S124" i="9"/>
  <c r="Q124" i="9"/>
  <c r="K124" i="9"/>
  <c r="H124" i="9"/>
  <c r="U122" i="9"/>
  <c r="S122" i="9"/>
  <c r="Q122" i="9"/>
  <c r="J122" i="9" s="1"/>
  <c r="K122" i="9"/>
  <c r="H122" i="9"/>
  <c r="U121" i="9"/>
  <c r="S121" i="9"/>
  <c r="Q121" i="9"/>
  <c r="H121" i="9"/>
  <c r="U120" i="9"/>
  <c r="S120" i="9"/>
  <c r="Q120" i="9"/>
  <c r="K120" i="9"/>
  <c r="H120" i="9"/>
  <c r="U116" i="9"/>
  <c r="S116" i="9"/>
  <c r="Q116" i="9"/>
  <c r="J116" i="9" s="1"/>
  <c r="K116" i="9"/>
  <c r="H116" i="9"/>
  <c r="U115" i="9"/>
  <c r="S115" i="9"/>
  <c r="Q115" i="9"/>
  <c r="H115" i="9"/>
  <c r="U113" i="9"/>
  <c r="S113" i="9"/>
  <c r="Q113" i="9"/>
  <c r="H113" i="9"/>
  <c r="U112" i="9"/>
  <c r="S112" i="9"/>
  <c r="Q112" i="9"/>
  <c r="K112" i="9"/>
  <c r="H112" i="9"/>
  <c r="U110" i="9"/>
  <c r="S110" i="9"/>
  <c r="Q110" i="9"/>
  <c r="K110" i="9"/>
  <c r="H110" i="9"/>
  <c r="U109" i="9"/>
  <c r="S109" i="9"/>
  <c r="Q109" i="9"/>
  <c r="H109" i="9"/>
  <c r="U108" i="9"/>
  <c r="S108" i="9"/>
  <c r="Q108" i="9"/>
  <c r="K108" i="9"/>
  <c r="H108" i="9"/>
  <c r="U107" i="9"/>
  <c r="S107" i="9"/>
  <c r="Q107" i="9"/>
  <c r="H107" i="9"/>
  <c r="U106" i="9"/>
  <c r="S106" i="9"/>
  <c r="Q106" i="9"/>
  <c r="K106" i="9"/>
  <c r="H106" i="9"/>
  <c r="U102" i="9"/>
  <c r="S102" i="9"/>
  <c r="Q102" i="9"/>
  <c r="K102" i="9"/>
  <c r="H102" i="9"/>
  <c r="U101" i="9"/>
  <c r="S101" i="9"/>
  <c r="Q101" i="9"/>
  <c r="H101" i="9"/>
  <c r="U98" i="9"/>
  <c r="S98" i="9"/>
  <c r="Q98" i="9"/>
  <c r="K98" i="9"/>
  <c r="H98" i="9"/>
  <c r="U97" i="9"/>
  <c r="S97" i="9"/>
  <c r="Q97" i="9"/>
  <c r="H97" i="9"/>
  <c r="U96" i="9"/>
  <c r="S96" i="9"/>
  <c r="Q96" i="9"/>
  <c r="K96" i="9"/>
  <c r="H96" i="9"/>
  <c r="U95" i="9"/>
  <c r="S95" i="9"/>
  <c r="Q95" i="9"/>
  <c r="H95" i="9"/>
  <c r="U94" i="9"/>
  <c r="S94" i="9"/>
  <c r="Q94" i="9"/>
  <c r="K94" i="9"/>
  <c r="H94" i="9"/>
  <c r="U93" i="9"/>
  <c r="S93" i="9"/>
  <c r="Q93" i="9"/>
  <c r="H93" i="9"/>
  <c r="U92" i="9"/>
  <c r="S92" i="9"/>
  <c r="Q92" i="9"/>
  <c r="K92" i="9"/>
  <c r="H92" i="9"/>
  <c r="U88" i="9"/>
  <c r="S88" i="9"/>
  <c r="Q88" i="9"/>
  <c r="L88" i="9"/>
  <c r="H88" i="9"/>
  <c r="U87" i="9"/>
  <c r="S87" i="9"/>
  <c r="Q87" i="9"/>
  <c r="K87" i="9"/>
  <c r="H87" i="9"/>
  <c r="U83" i="9"/>
  <c r="S83" i="9"/>
  <c r="Q83" i="9"/>
  <c r="K83" i="9"/>
  <c r="H83" i="9"/>
  <c r="U82" i="9"/>
  <c r="S82" i="9"/>
  <c r="Q82" i="9"/>
  <c r="K82" i="9"/>
  <c r="H82" i="9"/>
  <c r="U81" i="9"/>
  <c r="S81" i="9"/>
  <c r="Q81" i="9"/>
  <c r="K81" i="9"/>
  <c r="H81" i="9"/>
  <c r="U80" i="9"/>
  <c r="S80" i="9"/>
  <c r="Q80" i="9"/>
  <c r="H80" i="9"/>
  <c r="U79" i="9"/>
  <c r="S79" i="9"/>
  <c r="Q79" i="9"/>
  <c r="K79" i="9"/>
  <c r="H79" i="9"/>
  <c r="U76" i="9"/>
  <c r="S76" i="9"/>
  <c r="Q76" i="9"/>
  <c r="K76" i="9"/>
  <c r="H76" i="9"/>
  <c r="U75" i="9"/>
  <c r="S75" i="9"/>
  <c r="Q75" i="9"/>
  <c r="K75" i="9"/>
  <c r="H75" i="9"/>
  <c r="U74" i="9"/>
  <c r="S74" i="9"/>
  <c r="Q74" i="9"/>
  <c r="K74" i="9"/>
  <c r="H74" i="9"/>
  <c r="U73" i="9"/>
  <c r="S73" i="9"/>
  <c r="Q73" i="9"/>
  <c r="K73" i="9"/>
  <c r="H73" i="9"/>
  <c r="U72" i="9"/>
  <c r="S72" i="9"/>
  <c r="Q72" i="9"/>
  <c r="K72" i="9"/>
  <c r="H72" i="9"/>
  <c r="U71" i="9"/>
  <c r="S71" i="9"/>
  <c r="Q71" i="9"/>
  <c r="K71" i="9"/>
  <c r="H71" i="9"/>
  <c r="U66" i="9"/>
  <c r="S66" i="9"/>
  <c r="Q66" i="9"/>
  <c r="K66" i="9"/>
  <c r="H66" i="9"/>
  <c r="U65" i="9"/>
  <c r="S65" i="9"/>
  <c r="Q65" i="9"/>
  <c r="K65" i="9"/>
  <c r="H65" i="9"/>
  <c r="U64" i="9"/>
  <c r="S64" i="9"/>
  <c r="Q64" i="9"/>
  <c r="K64" i="9"/>
  <c r="H64" i="9"/>
  <c r="U61" i="9"/>
  <c r="S61" i="9"/>
  <c r="Q61" i="9"/>
  <c r="K61" i="9"/>
  <c r="H61" i="9"/>
  <c r="U60" i="9"/>
  <c r="S60" i="9"/>
  <c r="Q60" i="9"/>
  <c r="N60" i="9"/>
  <c r="H60" i="9"/>
  <c r="U59" i="9"/>
  <c r="S59" i="9"/>
  <c r="Q59" i="9"/>
  <c r="K59" i="9"/>
  <c r="H59" i="9"/>
  <c r="U56" i="9"/>
  <c r="S56" i="9"/>
  <c r="Q56" i="9"/>
  <c r="N56" i="9"/>
  <c r="H56" i="9"/>
  <c r="U55" i="9"/>
  <c r="S55" i="9"/>
  <c r="Q55" i="9"/>
  <c r="K55" i="9"/>
  <c r="H55" i="9"/>
  <c r="U54" i="9"/>
  <c r="S54" i="9"/>
  <c r="Q54" i="9"/>
  <c r="N54" i="9"/>
  <c r="H54" i="9"/>
  <c r="U53" i="9"/>
  <c r="S53" i="9"/>
  <c r="Q53" i="9"/>
  <c r="K53" i="9"/>
  <c r="H53" i="9"/>
  <c r="U52" i="9"/>
  <c r="S52" i="9"/>
  <c r="Q52" i="9"/>
  <c r="N52" i="9"/>
  <c r="H52" i="9"/>
  <c r="U47" i="9"/>
  <c r="S47" i="9"/>
  <c r="Q47" i="9"/>
  <c r="N47" i="9"/>
  <c r="H47" i="9"/>
  <c r="U46" i="9"/>
  <c r="S46" i="9"/>
  <c r="Q46" i="9"/>
  <c r="K46" i="9"/>
  <c r="H46" i="9"/>
  <c r="U45" i="9"/>
  <c r="S45" i="9"/>
  <c r="Q45" i="9"/>
  <c r="N45" i="9"/>
  <c r="H45" i="9"/>
  <c r="U44" i="9"/>
  <c r="S44" i="9"/>
  <c r="Q44" i="9"/>
  <c r="K44" i="9"/>
  <c r="H44" i="9"/>
  <c r="U43" i="9"/>
  <c r="S43" i="9"/>
  <c r="Q43" i="9"/>
  <c r="N43" i="9"/>
  <c r="H43" i="9"/>
  <c r="U40" i="9"/>
  <c r="S40" i="9"/>
  <c r="Q40" i="9"/>
  <c r="K40" i="9"/>
  <c r="H40" i="9"/>
  <c r="U39" i="9"/>
  <c r="S39" i="9"/>
  <c r="Q39" i="9"/>
  <c r="N39" i="9"/>
  <c r="H39" i="9"/>
  <c r="U38" i="9"/>
  <c r="S38" i="9"/>
  <c r="Q38" i="9"/>
  <c r="K38" i="9"/>
  <c r="H38" i="9"/>
  <c r="U37" i="9"/>
  <c r="S37" i="9"/>
  <c r="Q37" i="9"/>
  <c r="N37" i="9"/>
  <c r="H37" i="9"/>
  <c r="U36" i="9"/>
  <c r="S36" i="9"/>
  <c r="Q36" i="9"/>
  <c r="K36" i="9"/>
  <c r="H36" i="9"/>
  <c r="U35" i="9"/>
  <c r="S35" i="9"/>
  <c r="Q35" i="9"/>
  <c r="N35" i="9"/>
  <c r="H35" i="9"/>
  <c r="U34" i="9"/>
  <c r="S34" i="9"/>
  <c r="Q34" i="9"/>
  <c r="K34" i="9"/>
  <c r="H34" i="9"/>
  <c r="U33" i="9"/>
  <c r="S33" i="9"/>
  <c r="Q33" i="9"/>
  <c r="N33" i="9"/>
  <c r="H33" i="9"/>
  <c r="J33" i="9" l="1"/>
  <c r="J35" i="9"/>
  <c r="J37" i="9"/>
  <c r="J39" i="9"/>
  <c r="M39" i="9" s="1"/>
  <c r="J43" i="9"/>
  <c r="J45" i="9"/>
  <c r="M45" i="9" s="1"/>
  <c r="J47" i="9"/>
  <c r="J53" i="9"/>
  <c r="M53" i="9" s="1"/>
  <c r="J55" i="9"/>
  <c r="J59" i="9"/>
  <c r="J61" i="9"/>
  <c r="J65" i="9"/>
  <c r="J71" i="9"/>
  <c r="J73" i="9"/>
  <c r="J75" i="9"/>
  <c r="J79" i="9"/>
  <c r="J80" i="9"/>
  <c r="J82" i="9"/>
  <c r="M82" i="9" s="1"/>
  <c r="J87" i="9"/>
  <c r="J92" i="9"/>
  <c r="J93" i="9"/>
  <c r="J96" i="9"/>
  <c r="J97" i="9"/>
  <c r="J102" i="9"/>
  <c r="J108" i="9"/>
  <c r="J109" i="9"/>
  <c r="H147" i="9"/>
  <c r="H164" i="9"/>
  <c r="H200" i="9" s="1"/>
  <c r="J112" i="9"/>
  <c r="J113" i="9"/>
  <c r="M113" i="9" s="1"/>
  <c r="J115" i="9"/>
  <c r="J120" i="9"/>
  <c r="J121" i="9"/>
  <c r="J124" i="9"/>
  <c r="M124" i="9" s="1"/>
  <c r="J125" i="9"/>
  <c r="J127" i="9"/>
  <c r="M127" i="9" s="1"/>
  <c r="J130" i="9"/>
  <c r="J136" i="9"/>
  <c r="J141" i="9"/>
  <c r="J143" i="9"/>
  <c r="J145" i="9"/>
  <c r="J150" i="9"/>
  <c r="J152" i="9"/>
  <c r="J155" i="9"/>
  <c r="J157" i="9"/>
  <c r="J159" i="9"/>
  <c r="M159" i="9" s="1"/>
  <c r="J162" i="9"/>
  <c r="J34" i="9"/>
  <c r="M34" i="9" s="1"/>
  <c r="J36" i="9"/>
  <c r="J38" i="9"/>
  <c r="M38" i="9" s="1"/>
  <c r="J40" i="9"/>
  <c r="J44" i="9"/>
  <c r="J48" i="9" s="1"/>
  <c r="J46" i="9"/>
  <c r="J52" i="9"/>
  <c r="O52" i="9" s="1"/>
  <c r="J54" i="9"/>
  <c r="J56" i="9"/>
  <c r="O56" i="9" s="1"/>
  <c r="J60" i="9"/>
  <c r="J64" i="9"/>
  <c r="M64" i="9" s="1"/>
  <c r="J66" i="9"/>
  <c r="J72" i="9"/>
  <c r="J74" i="9"/>
  <c r="J76" i="9"/>
  <c r="M76" i="9" s="1"/>
  <c r="J81" i="9"/>
  <c r="J83" i="9"/>
  <c r="J84" i="9" s="1"/>
  <c r="J88" i="9"/>
  <c r="J89" i="9" s="1"/>
  <c r="J94" i="9"/>
  <c r="J95" i="9"/>
  <c r="J98" i="9"/>
  <c r="J101" i="9"/>
  <c r="J106" i="9"/>
  <c r="J107" i="9"/>
  <c r="J110" i="9"/>
  <c r="M110" i="9" s="1"/>
  <c r="M33" i="9"/>
  <c r="U41" i="9"/>
  <c r="U188" i="9" s="1"/>
  <c r="M37" i="9"/>
  <c r="U48" i="9"/>
  <c r="U189" i="9" s="1"/>
  <c r="M47" i="9"/>
  <c r="M59" i="9"/>
  <c r="M61" i="9"/>
  <c r="M65" i="9"/>
  <c r="U77" i="9"/>
  <c r="U192" i="9" s="1"/>
  <c r="U84" i="9"/>
  <c r="U193" i="9" s="1"/>
  <c r="M112" i="9"/>
  <c r="M115" i="9"/>
  <c r="M121" i="9"/>
  <c r="M125" i="9"/>
  <c r="M130" i="9"/>
  <c r="M136" i="9"/>
  <c r="U147" i="9"/>
  <c r="U199" i="9" s="1"/>
  <c r="M143" i="9"/>
  <c r="U164" i="9"/>
  <c r="U200" i="9" s="1"/>
  <c r="M73" i="9"/>
  <c r="M75" i="9"/>
  <c r="M80" i="9"/>
  <c r="M93" i="9"/>
  <c r="M97" i="9"/>
  <c r="M102" i="9"/>
  <c r="M108" i="9"/>
  <c r="M145" i="9"/>
  <c r="M152" i="9"/>
  <c r="M155" i="9"/>
  <c r="M162" i="9"/>
  <c r="M36" i="9"/>
  <c r="M46" i="9"/>
  <c r="O54" i="9"/>
  <c r="O60" i="9"/>
  <c r="M66" i="9"/>
  <c r="M107" i="9"/>
  <c r="M116" i="9"/>
  <c r="M122" i="9"/>
  <c r="M128" i="9"/>
  <c r="M129" i="9"/>
  <c r="M134" i="9"/>
  <c r="M137" i="9"/>
  <c r="M144" i="9"/>
  <c r="M146" i="9"/>
  <c r="S89" i="9"/>
  <c r="S194" i="9" s="1"/>
  <c r="S99" i="9"/>
  <c r="S195" i="9" s="1"/>
  <c r="U103" i="9"/>
  <c r="U196" i="9" s="1"/>
  <c r="U117" i="9"/>
  <c r="U197" i="9" s="1"/>
  <c r="S138" i="9"/>
  <c r="S198" i="9" s="1"/>
  <c r="M154" i="9"/>
  <c r="M158" i="9"/>
  <c r="Q48" i="9"/>
  <c r="Q189" i="9" s="1"/>
  <c r="M55" i="9"/>
  <c r="Q77" i="9"/>
  <c r="Q192" i="9" s="1"/>
  <c r="Q84" i="9"/>
  <c r="Q193" i="9" s="1"/>
  <c r="Q147" i="9"/>
  <c r="Q199" i="9" s="1"/>
  <c r="Q164" i="9"/>
  <c r="Q200" i="9" s="1"/>
  <c r="Q41" i="9"/>
  <c r="Q188" i="9" s="1"/>
  <c r="M40" i="9"/>
  <c r="S84" i="9"/>
  <c r="S193" i="9" s="1"/>
  <c r="U89" i="9"/>
  <c r="U194" i="9" s="1"/>
  <c r="M95" i="9"/>
  <c r="Q103" i="9"/>
  <c r="Q196" i="9" s="1"/>
  <c r="Q117" i="9"/>
  <c r="Q197" i="9" s="1"/>
  <c r="M135" i="9"/>
  <c r="S41" i="9"/>
  <c r="S188" i="9" s="1"/>
  <c r="S48" i="9"/>
  <c r="S189" i="9" s="1"/>
  <c r="S77" i="9"/>
  <c r="S192" i="9" s="1"/>
  <c r="Q99" i="9"/>
  <c r="Q195" i="9" s="1"/>
  <c r="U99" i="9"/>
  <c r="U195" i="9" s="1"/>
  <c r="S103" i="9"/>
  <c r="S196" i="9" s="1"/>
  <c r="S117" i="9"/>
  <c r="S197" i="9" s="1"/>
  <c r="Q138" i="9"/>
  <c r="Q198" i="9" s="1"/>
  <c r="U138" i="9"/>
  <c r="U198" i="9" s="1"/>
  <c r="S147" i="9"/>
  <c r="S199" i="9" s="1"/>
  <c r="S164" i="9"/>
  <c r="S200" i="9" s="1"/>
  <c r="Q89" i="9"/>
  <c r="Q194" i="9" s="1"/>
  <c r="H103" i="9"/>
  <c r="H196" i="9" s="1"/>
  <c r="H117" i="9"/>
  <c r="H197" i="9" s="1"/>
  <c r="L136" i="9"/>
  <c r="H89" i="9"/>
  <c r="H194" i="9" s="1"/>
  <c r="H99" i="9"/>
  <c r="H195" i="9" s="1"/>
  <c r="H41" i="9"/>
  <c r="H188" i="9" s="1"/>
  <c r="H48" i="9"/>
  <c r="H189" i="9" s="1"/>
  <c r="H77" i="9"/>
  <c r="H192" i="9" s="1"/>
  <c r="H84" i="9"/>
  <c r="H193" i="9" s="1"/>
  <c r="M81" i="9"/>
  <c r="N82" i="9"/>
  <c r="M88" i="9"/>
  <c r="M98" i="9"/>
  <c r="H138" i="9"/>
  <c r="H198" i="9" s="1"/>
  <c r="M142" i="9"/>
  <c r="M151" i="9"/>
  <c r="M157" i="9"/>
  <c r="L92" i="9"/>
  <c r="L98" i="9"/>
  <c r="L106" i="9"/>
  <c r="L122" i="9"/>
  <c r="L124" i="9"/>
  <c r="N141" i="9"/>
  <c r="N145" i="9"/>
  <c r="M74" i="9"/>
  <c r="L108" i="9"/>
  <c r="L116" i="9"/>
  <c r="L134" i="9"/>
  <c r="N137" i="9"/>
  <c r="N143" i="9"/>
  <c r="H199" i="9"/>
  <c r="N55" i="9"/>
  <c r="N59" i="9"/>
  <c r="N66" i="9"/>
  <c r="N92" i="9"/>
  <c r="L94" i="9"/>
  <c r="L96" i="9"/>
  <c r="N98" i="9"/>
  <c r="L102" i="9"/>
  <c r="N106" i="9"/>
  <c r="N108" i="9"/>
  <c r="M109" i="9"/>
  <c r="L110" i="9"/>
  <c r="L112" i="9"/>
  <c r="N116" i="9"/>
  <c r="L120" i="9"/>
  <c r="N122" i="9"/>
  <c r="N124" i="9"/>
  <c r="L128" i="9"/>
  <c r="N130" i="9"/>
  <c r="L151" i="9"/>
  <c r="L155" i="9"/>
  <c r="L157" i="9"/>
  <c r="L159" i="9"/>
  <c r="N161" i="9"/>
  <c r="N163" i="9"/>
  <c r="N74" i="9"/>
  <c r="N94" i="9"/>
  <c r="N96" i="9"/>
  <c r="N102" i="9"/>
  <c r="N110" i="9"/>
  <c r="N112" i="9"/>
  <c r="N120" i="9"/>
  <c r="N128" i="9"/>
  <c r="L130" i="9"/>
  <c r="N134" i="9"/>
  <c r="L137" i="9"/>
  <c r="L141" i="9"/>
  <c r="L143" i="9"/>
  <c r="L145" i="9"/>
  <c r="O151" i="9"/>
  <c r="N151" i="9"/>
  <c r="N155" i="9"/>
  <c r="M156" i="9"/>
  <c r="N157" i="9"/>
  <c r="N159" i="9"/>
  <c r="L161" i="9"/>
  <c r="M161" i="9"/>
  <c r="L163" i="9"/>
  <c r="M163" i="9"/>
  <c r="M35" i="9"/>
  <c r="M96" i="9"/>
  <c r="L53" i="9"/>
  <c r="L61" i="9"/>
  <c r="L64" i="9"/>
  <c r="L72" i="9"/>
  <c r="L76" i="9"/>
  <c r="K80" i="9"/>
  <c r="N80" i="9"/>
  <c r="N36" i="9"/>
  <c r="N40" i="9"/>
  <c r="N44" i="9"/>
  <c r="N53" i="9"/>
  <c r="L55" i="9"/>
  <c r="L59" i="9"/>
  <c r="N61" i="9"/>
  <c r="N64" i="9"/>
  <c r="L66" i="9"/>
  <c r="N72" i="9"/>
  <c r="L74" i="9"/>
  <c r="N76" i="9"/>
  <c r="L80" i="9"/>
  <c r="N93" i="9"/>
  <c r="L93" i="9"/>
  <c r="K93" i="9"/>
  <c r="N95" i="9"/>
  <c r="L95" i="9"/>
  <c r="K95" i="9"/>
  <c r="N97" i="9"/>
  <c r="L97" i="9"/>
  <c r="K97" i="9"/>
  <c r="N101" i="9"/>
  <c r="L101" i="9"/>
  <c r="K101" i="9"/>
  <c r="N107" i="9"/>
  <c r="L107" i="9"/>
  <c r="K107" i="9"/>
  <c r="N109" i="9"/>
  <c r="L109" i="9"/>
  <c r="K109" i="9"/>
  <c r="N113" i="9"/>
  <c r="L113" i="9"/>
  <c r="K113" i="9"/>
  <c r="N115" i="9"/>
  <c r="L115" i="9"/>
  <c r="K115" i="9"/>
  <c r="N121" i="9"/>
  <c r="L121" i="9"/>
  <c r="K121" i="9"/>
  <c r="N125" i="9"/>
  <c r="L125" i="9"/>
  <c r="K125" i="9"/>
  <c r="N127" i="9"/>
  <c r="L127" i="9"/>
  <c r="K127" i="9"/>
  <c r="N129" i="9"/>
  <c r="L129" i="9"/>
  <c r="K129" i="9"/>
  <c r="N135" i="9"/>
  <c r="L135" i="9"/>
  <c r="K135" i="9"/>
  <c r="L82" i="9"/>
  <c r="M83" i="9"/>
  <c r="K88" i="9"/>
  <c r="N88" i="9"/>
  <c r="K136" i="9"/>
  <c r="N142" i="9"/>
  <c r="L142" i="9"/>
  <c r="N144" i="9"/>
  <c r="L144" i="9"/>
  <c r="N146" i="9"/>
  <c r="L146" i="9"/>
  <c r="N150" i="9"/>
  <c r="L150" i="9"/>
  <c r="N152" i="9"/>
  <c r="L152" i="9"/>
  <c r="N154" i="9"/>
  <c r="L154" i="9"/>
  <c r="N156" i="9"/>
  <c r="L156" i="9"/>
  <c r="N158" i="9"/>
  <c r="L158" i="9"/>
  <c r="N162" i="9"/>
  <c r="L162" i="9"/>
  <c r="L34" i="9"/>
  <c r="L38" i="9"/>
  <c r="L46" i="9"/>
  <c r="K52" i="9"/>
  <c r="K54" i="9"/>
  <c r="K56" i="9"/>
  <c r="K60" i="9"/>
  <c r="N34" i="9"/>
  <c r="L36" i="9"/>
  <c r="N38" i="9"/>
  <c r="L40" i="9"/>
  <c r="L44" i="9"/>
  <c r="N46" i="9"/>
  <c r="L52" i="9"/>
  <c r="L54" i="9"/>
  <c r="L56" i="9"/>
  <c r="L60" i="9"/>
  <c r="N65" i="9"/>
  <c r="L65" i="9"/>
  <c r="N71" i="9"/>
  <c r="L71" i="9"/>
  <c r="N73" i="9"/>
  <c r="L73" i="9"/>
  <c r="N75" i="9"/>
  <c r="L75" i="9"/>
  <c r="N79" i="9"/>
  <c r="L79" i="9"/>
  <c r="N81" i="9"/>
  <c r="L81" i="9"/>
  <c r="N83" i="9"/>
  <c r="L83" i="9"/>
  <c r="N87" i="9"/>
  <c r="L87" i="9"/>
  <c r="K33" i="9"/>
  <c r="K35" i="9"/>
  <c r="K37" i="9"/>
  <c r="K39" i="9"/>
  <c r="K43" i="9"/>
  <c r="K45" i="9"/>
  <c r="K47" i="9"/>
  <c r="L33" i="9"/>
  <c r="L35" i="9"/>
  <c r="L37" i="9"/>
  <c r="L39" i="9"/>
  <c r="L43" i="9"/>
  <c r="L45" i="9"/>
  <c r="L47" i="9"/>
  <c r="J99" i="9" l="1"/>
  <c r="J77" i="9"/>
  <c r="M94" i="9"/>
  <c r="M72" i="9"/>
  <c r="M44" i="9"/>
  <c r="J103" i="9"/>
  <c r="J196" i="9" s="1"/>
  <c r="J41" i="9"/>
  <c r="J188" i="9" s="1"/>
  <c r="J164" i="9"/>
  <c r="J117" i="9"/>
  <c r="J147" i="9"/>
  <c r="O159" i="9"/>
  <c r="O136" i="9"/>
  <c r="M79" i="9"/>
  <c r="M84" i="9" s="1"/>
  <c r="M193" i="9" s="1"/>
  <c r="J193" i="9"/>
  <c r="M41" i="9"/>
  <c r="M188" i="9" s="1"/>
  <c r="O128" i="9"/>
  <c r="M71" i="9"/>
  <c r="J192" i="9"/>
  <c r="M120" i="9"/>
  <c r="M138" i="9" s="1"/>
  <c r="M198" i="9" s="1"/>
  <c r="J138" i="9"/>
  <c r="J198" i="9" s="1"/>
  <c r="M92" i="9"/>
  <c r="M99" i="9" s="1"/>
  <c r="M195" i="9" s="1"/>
  <c r="J195" i="9"/>
  <c r="O44" i="9"/>
  <c r="O157" i="9"/>
  <c r="M150" i="9"/>
  <c r="M164" i="9" s="1"/>
  <c r="M200" i="9" s="1"/>
  <c r="O74" i="9"/>
  <c r="M106" i="9"/>
  <c r="M117" i="9" s="1"/>
  <c r="M197" i="9" s="1"/>
  <c r="J197" i="9"/>
  <c r="M141" i="9"/>
  <c r="M147" i="9" s="1"/>
  <c r="M199" i="9" s="1"/>
  <c r="J199" i="9"/>
  <c r="Q165" i="9"/>
  <c r="Q191" i="9" s="1"/>
  <c r="S165" i="9"/>
  <c r="S191" i="9" s="1"/>
  <c r="U165" i="9"/>
  <c r="U191" i="9" s="1"/>
  <c r="M101" i="9"/>
  <c r="M103" i="9" s="1"/>
  <c r="M196" i="9" s="1"/>
  <c r="M87" i="9"/>
  <c r="M89" i="9" s="1"/>
  <c r="M43" i="9"/>
  <c r="M48" i="9" s="1"/>
  <c r="M189" i="9" s="1"/>
  <c r="J189" i="9"/>
  <c r="O39" i="9"/>
  <c r="O94" i="9"/>
  <c r="O65" i="9"/>
  <c r="O134" i="9"/>
  <c r="O116" i="9"/>
  <c r="O76" i="9"/>
  <c r="O73" i="9"/>
  <c r="O36" i="9"/>
  <c r="O155" i="9"/>
  <c r="O40" i="9"/>
  <c r="O38" i="9"/>
  <c r="M54" i="9"/>
  <c r="O130" i="9"/>
  <c r="O122" i="9"/>
  <c r="O102" i="9"/>
  <c r="O72" i="9"/>
  <c r="O66" i="9"/>
  <c r="O143" i="9"/>
  <c r="O47" i="9"/>
  <c r="O35" i="9"/>
  <c r="O46" i="9"/>
  <c r="M56" i="9"/>
  <c r="O82" i="9"/>
  <c r="O61" i="9"/>
  <c r="O53" i="9"/>
  <c r="O81" i="9"/>
  <c r="O55" i="9"/>
  <c r="O137" i="9"/>
  <c r="O96" i="9"/>
  <c r="O92" i="9"/>
  <c r="M60" i="9"/>
  <c r="M52" i="9"/>
  <c r="O88" i="9"/>
  <c r="O120" i="9"/>
  <c r="O106" i="9"/>
  <c r="O98" i="9"/>
  <c r="O80" i="9"/>
  <c r="O64" i="9"/>
  <c r="O163" i="9"/>
  <c r="H165" i="9"/>
  <c r="H191" i="9" s="1"/>
  <c r="O43" i="9"/>
  <c r="O33" i="9"/>
  <c r="O124" i="9"/>
  <c r="O110" i="9"/>
  <c r="O145" i="9"/>
  <c r="O144" i="9"/>
  <c r="O141" i="9"/>
  <c r="O59" i="9"/>
  <c r="O121" i="9"/>
  <c r="O113" i="9"/>
  <c r="O146" i="9"/>
  <c r="O142" i="9"/>
  <c r="O97" i="9"/>
  <c r="O109" i="9"/>
  <c r="O150" i="9"/>
  <c r="O135" i="9"/>
  <c r="O125" i="9"/>
  <c r="O34" i="9"/>
  <c r="O112" i="9"/>
  <c r="O108" i="9"/>
  <c r="O115" i="9"/>
  <c r="O161" i="9"/>
  <c r="O158" i="9"/>
  <c r="O156" i="9"/>
  <c r="O129" i="9"/>
  <c r="O101" i="9"/>
  <c r="O93" i="9"/>
  <c r="O162" i="9"/>
  <c r="O154" i="9"/>
  <c r="O83" i="9"/>
  <c r="O127" i="9"/>
  <c r="O95" i="9"/>
  <c r="O152" i="9"/>
  <c r="O75" i="9"/>
  <c r="O107" i="9"/>
  <c r="O45" i="9"/>
  <c r="O37" i="9"/>
  <c r="O87" i="9"/>
  <c r="O79" i="9"/>
  <c r="O71" i="9"/>
  <c r="N23" i="9"/>
  <c r="K24" i="9"/>
  <c r="L25" i="9"/>
  <c r="K26" i="9"/>
  <c r="K27" i="9"/>
  <c r="L28" i="9"/>
  <c r="K29" i="9"/>
  <c r="N30" i="9"/>
  <c r="L51" i="9"/>
  <c r="H12" i="9"/>
  <c r="H13" i="9"/>
  <c r="H14" i="9"/>
  <c r="H17" i="9"/>
  <c r="H18" i="9"/>
  <c r="H19" i="9"/>
  <c r="H20" i="9"/>
  <c r="H23" i="9"/>
  <c r="H24" i="9"/>
  <c r="H25" i="9"/>
  <c r="H26" i="9"/>
  <c r="H27" i="9"/>
  <c r="H28" i="9"/>
  <c r="H29" i="9"/>
  <c r="H30" i="9"/>
  <c r="H51" i="9"/>
  <c r="H67" i="9" s="1"/>
  <c r="H190" i="9" s="1"/>
  <c r="Q12" i="9"/>
  <c r="S12" i="9"/>
  <c r="U12" i="9"/>
  <c r="Q13" i="9"/>
  <c r="S13" i="9"/>
  <c r="U13" i="9"/>
  <c r="Q14" i="9"/>
  <c r="S14" i="9"/>
  <c r="U14" i="9"/>
  <c r="Q17" i="9"/>
  <c r="S17" i="9"/>
  <c r="U17" i="9"/>
  <c r="Q18" i="9"/>
  <c r="S18" i="9"/>
  <c r="U18" i="9"/>
  <c r="Q19" i="9"/>
  <c r="S19" i="9"/>
  <c r="U19" i="9"/>
  <c r="Q20" i="9"/>
  <c r="S20" i="9"/>
  <c r="U20" i="9"/>
  <c r="Q23" i="9"/>
  <c r="S23" i="9"/>
  <c r="U23" i="9"/>
  <c r="Q24" i="9"/>
  <c r="S24" i="9"/>
  <c r="U24" i="9"/>
  <c r="Q25" i="9"/>
  <c r="S25" i="9"/>
  <c r="U25" i="9"/>
  <c r="Q26" i="9"/>
  <c r="S26" i="9"/>
  <c r="U26" i="9"/>
  <c r="Q27" i="9"/>
  <c r="S27" i="9"/>
  <c r="U27" i="9"/>
  <c r="Q28" i="9"/>
  <c r="S28" i="9"/>
  <c r="U28" i="9"/>
  <c r="Q29" i="9"/>
  <c r="S29" i="9"/>
  <c r="U29" i="9"/>
  <c r="Q30" i="9"/>
  <c r="S30" i="9"/>
  <c r="U30" i="9"/>
  <c r="Q51" i="9"/>
  <c r="S51" i="9"/>
  <c r="S67" i="9" s="1"/>
  <c r="S190" i="9" s="1"/>
  <c r="U51" i="9"/>
  <c r="U67" i="9" s="1"/>
  <c r="N26" i="9"/>
  <c r="M77" i="9" l="1"/>
  <c r="M192" i="9" s="1"/>
  <c r="J30" i="9"/>
  <c r="M30" i="9" s="1"/>
  <c r="J28" i="9"/>
  <c r="J26" i="9"/>
  <c r="O26" i="9" s="1"/>
  <c r="J24" i="9"/>
  <c r="J20" i="9"/>
  <c r="J18" i="9"/>
  <c r="J14" i="9"/>
  <c r="J12" i="9"/>
  <c r="J51" i="9"/>
  <c r="J67" i="9" s="1"/>
  <c r="J29" i="9"/>
  <c r="J27" i="9"/>
  <c r="J25" i="9"/>
  <c r="J23" i="9"/>
  <c r="J31" i="9" s="1"/>
  <c r="J19" i="9"/>
  <c r="J17" i="9"/>
  <c r="J21" i="9" s="1"/>
  <c r="J13" i="9"/>
  <c r="J165" i="9"/>
  <c r="M29" i="9"/>
  <c r="O25" i="9"/>
  <c r="M28" i="9"/>
  <c r="O24" i="9"/>
  <c r="O89" i="9"/>
  <c r="Q67" i="9"/>
  <c r="Q190" i="9" s="1"/>
  <c r="J200" i="9"/>
  <c r="J191" i="9"/>
  <c r="O103" i="9"/>
  <c r="O196" i="9" s="1"/>
  <c r="O77" i="9"/>
  <c r="O192" i="9" s="1"/>
  <c r="S31" i="9"/>
  <c r="S187" i="9" s="1"/>
  <c r="S21" i="9"/>
  <c r="S186" i="9" s="1"/>
  <c r="U15" i="9"/>
  <c r="U185" i="9" s="1"/>
  <c r="O84" i="9"/>
  <c r="O193" i="9" s="1"/>
  <c r="O164" i="9"/>
  <c r="O200" i="9" s="1"/>
  <c r="O147" i="9"/>
  <c r="O199" i="9" s="1"/>
  <c r="O48" i="9"/>
  <c r="O189" i="9" s="1"/>
  <c r="O117" i="9"/>
  <c r="O197" i="9" s="1"/>
  <c r="U190" i="9"/>
  <c r="U31" i="9"/>
  <c r="U187" i="9" s="1"/>
  <c r="U21" i="9"/>
  <c r="U186" i="9" s="1"/>
  <c r="O41" i="9"/>
  <c r="O188" i="9" s="1"/>
  <c r="O138" i="9"/>
  <c r="O198" i="9" s="1"/>
  <c r="O99" i="9"/>
  <c r="O195" i="9" s="1"/>
  <c r="S15" i="9"/>
  <c r="O194" i="9"/>
  <c r="J194" i="9"/>
  <c r="M194" i="9"/>
  <c r="M165" i="9"/>
  <c r="M191" i="9" s="1"/>
  <c r="Q31" i="9"/>
  <c r="Q187" i="9" s="1"/>
  <c r="Q21" i="9"/>
  <c r="Q186" i="9" s="1"/>
  <c r="S185" i="9"/>
  <c r="Q15" i="9"/>
  <c r="Q185" i="9" s="1"/>
  <c r="H15" i="9"/>
  <c r="H185" i="9" s="1"/>
  <c r="H31" i="9"/>
  <c r="H187" i="9" s="1"/>
  <c r="H21" i="9"/>
  <c r="H186" i="9" s="1"/>
  <c r="L26" i="9"/>
  <c r="N24" i="9"/>
  <c r="M27" i="9"/>
  <c r="K28" i="9"/>
  <c r="N29" i="9"/>
  <c r="N51" i="9"/>
  <c r="N25" i="9"/>
  <c r="K51" i="9"/>
  <c r="L29" i="9"/>
  <c r="K25" i="9"/>
  <c r="N28" i="9"/>
  <c r="N27" i="9"/>
  <c r="L30" i="9"/>
  <c r="L23" i="9"/>
  <c r="K30" i="9"/>
  <c r="L27" i="9"/>
  <c r="L24" i="9"/>
  <c r="K23" i="9"/>
  <c r="J15" i="9" l="1"/>
  <c r="J68" i="9"/>
  <c r="S68" i="9"/>
  <c r="S184" i="9" s="1"/>
  <c r="S204" i="9" s="1"/>
  <c r="M51" i="9"/>
  <c r="M67" i="9" s="1"/>
  <c r="M190" i="9" s="1"/>
  <c r="J190" i="9"/>
  <c r="U68" i="9"/>
  <c r="U184" i="9" s="1"/>
  <c r="U204" i="9" s="1"/>
  <c r="M24" i="9"/>
  <c r="Q68" i="9"/>
  <c r="Q184" i="9" s="1"/>
  <c r="Q204" i="9" s="1"/>
  <c r="O165" i="9"/>
  <c r="O191" i="9" s="1"/>
  <c r="O23" i="9"/>
  <c r="J187" i="9"/>
  <c r="J186" i="9"/>
  <c r="M23" i="9"/>
  <c r="M26" i="9"/>
  <c r="H68" i="9"/>
  <c r="H184" i="9" s="1"/>
  <c r="M25" i="9"/>
  <c r="K12" i="9"/>
  <c r="N13" i="9"/>
  <c r="N14" i="9"/>
  <c r="O51" i="9"/>
  <c r="O67" i="9" s="1"/>
  <c r="O190" i="9" s="1"/>
  <c r="O30" i="9"/>
  <c r="O27" i="9"/>
  <c r="L20" i="9"/>
  <c r="K19" i="9"/>
  <c r="K17" i="9"/>
  <c r="H204" i="9" l="1"/>
  <c r="H206" i="9" s="1"/>
  <c r="M31" i="9"/>
  <c r="M187" i="9" s="1"/>
  <c r="M19" i="9"/>
  <c r="M14" i="9"/>
  <c r="M18" i="9"/>
  <c r="M17" i="9"/>
  <c r="O20" i="9"/>
  <c r="M13" i="9"/>
  <c r="O28" i="9"/>
  <c r="N12" i="9"/>
  <c r="L17" i="9"/>
  <c r="L19" i="9"/>
  <c r="N19" i="9"/>
  <c r="K14" i="9"/>
  <c r="L14" i="9"/>
  <c r="L13" i="9"/>
  <c r="K13" i="9"/>
  <c r="L12" i="9"/>
  <c r="N20" i="9"/>
  <c r="N17" i="9"/>
  <c r="K20" i="9"/>
  <c r="AO21" i="9" l="1"/>
  <c r="AQ21" i="9"/>
  <c r="AS21" i="9"/>
  <c r="M20" i="9"/>
  <c r="M21" i="9" s="1"/>
  <c r="M186" i="9" s="1"/>
  <c r="O18" i="9"/>
  <c r="O17" i="9"/>
  <c r="O19" i="9"/>
  <c r="O14" i="9"/>
  <c r="O13" i="9"/>
  <c r="AS186" i="9" l="1"/>
  <c r="AQ186" i="9"/>
  <c r="AO186" i="9"/>
  <c r="AO15" i="9"/>
  <c r="AO185" i="9" s="1"/>
  <c r="AQ15" i="9"/>
  <c r="AQ185" i="9" s="1"/>
  <c r="O21" i="9"/>
  <c r="O186" i="9" s="1"/>
  <c r="O29" i="9"/>
  <c r="O31" i="9" s="1"/>
  <c r="O187" i="9" s="1"/>
  <c r="AQ68" i="9" l="1"/>
  <c r="AQ184" i="9" s="1"/>
  <c r="AO68" i="9"/>
  <c r="AO184" i="9" s="1"/>
  <c r="AO204" i="9" s="1"/>
  <c r="Q205" i="9" l="1"/>
  <c r="Q206" i="9" l="1"/>
  <c r="Q207" i="9" s="1"/>
  <c r="A3" i="9" l="1"/>
  <c r="H207" i="9" l="1"/>
  <c r="N18" i="9" l="1"/>
  <c r="L18" i="9" l="1"/>
  <c r="K18" i="9"/>
  <c r="O12" i="9" l="1"/>
  <c r="O15" i="9" s="1"/>
  <c r="M12" i="9"/>
  <c r="M15" i="9" s="1"/>
  <c r="AS15" i="9"/>
  <c r="AS185" i="9" s="1"/>
  <c r="AS68" i="9" l="1"/>
  <c r="AS184" i="9" s="1"/>
  <c r="AS204" i="9" s="1"/>
  <c r="O185" i="9"/>
  <c r="O68" i="9"/>
  <c r="O184" i="9" s="1"/>
  <c r="M185" i="9"/>
  <c r="M68" i="9"/>
  <c r="M184" i="9" s="1"/>
  <c r="J185" i="9" l="1"/>
  <c r="J184" i="9"/>
  <c r="J168" i="9"/>
  <c r="O168" i="9" l="1"/>
  <c r="M168" i="9"/>
  <c r="J179" i="9"/>
  <c r="O179" i="9" s="1"/>
  <c r="J173" i="9"/>
  <c r="M173" i="9" s="1"/>
  <c r="J172" i="9"/>
  <c r="O172" i="9" s="1"/>
  <c r="M172" i="9"/>
  <c r="J175" i="9"/>
  <c r="O175" i="9" s="1"/>
  <c r="J178" i="9"/>
  <c r="O178" i="9" s="1"/>
  <c r="J176" i="9"/>
  <c r="O176" i="9" s="1"/>
  <c r="M176" i="9"/>
  <c r="AQ182" i="9"/>
  <c r="AQ201" i="9" s="1"/>
  <c r="AQ204" i="9" s="1"/>
  <c r="AO205" i="9" s="1"/>
  <c r="O177" i="9"/>
  <c r="J174" i="9"/>
  <c r="O174" i="9" s="1"/>
  <c r="J180" i="9"/>
  <c r="O180" i="9" s="1"/>
  <c r="J171" i="9"/>
  <c r="M171" i="9" s="1"/>
  <c r="J181" i="9"/>
  <c r="O181" i="9" s="1"/>
  <c r="J170" i="9"/>
  <c r="M170" i="9" s="1"/>
  <c r="J169" i="9"/>
  <c r="O169" i="9" s="1"/>
  <c r="M180" i="9" l="1"/>
  <c r="M178" i="9"/>
  <c r="O170" i="9"/>
  <c r="J182" i="9"/>
  <c r="M169" i="9"/>
  <c r="M174" i="9"/>
  <c r="M179" i="9"/>
  <c r="AO206" i="9"/>
  <c r="AO207" i="9" s="1"/>
  <c r="O173" i="9"/>
  <c r="M177" i="9"/>
  <c r="M175" i="9"/>
  <c r="J201" i="9"/>
  <c r="J204" i="9" s="1"/>
  <c r="J206" i="9" s="1"/>
  <c r="M181" i="9"/>
  <c r="O171" i="9"/>
  <c r="O182" i="9" l="1"/>
  <c r="O201" i="9" s="1"/>
  <c r="O204" i="9" s="1"/>
  <c r="M182" i="9"/>
  <c r="M201" i="9" s="1"/>
  <c r="M204" i="9" s="1"/>
  <c r="M207" i="9" s="1"/>
  <c r="O206" i="9"/>
  <c r="O207" i="9" s="1"/>
  <c r="M206" i="9"/>
  <c r="J207" i="9"/>
</calcChain>
</file>

<file path=xl/sharedStrings.xml><?xml version="1.0" encoding="utf-8"?>
<sst xmlns="http://schemas.openxmlformats.org/spreadsheetml/2006/main" count="574" uniqueCount="370">
  <si>
    <t>VOLUMEN A FINIQUITAR</t>
  </si>
  <si>
    <t>Finiquito de los Trabajos</t>
  </si>
  <si>
    <t>Secretaría de Comunicaciones y Obras Públicas</t>
  </si>
  <si>
    <t>Dirección de Obras Públicas</t>
  </si>
  <si>
    <t>CONTRATO</t>
  </si>
  <si>
    <t>CONVENIO</t>
  </si>
  <si>
    <t>VOLUMENES</t>
  </si>
  <si>
    <t xml:space="preserve">Estimación 1 </t>
  </si>
  <si>
    <t>IMPORTE</t>
  </si>
  <si>
    <t>IVA</t>
  </si>
  <si>
    <t>Estimación 2</t>
  </si>
  <si>
    <t>Estimación 3</t>
  </si>
  <si>
    <t>Estimación 4</t>
  </si>
  <si>
    <t>N°</t>
  </si>
  <si>
    <t>CONCEPTOS</t>
  </si>
  <si>
    <t>UNIDAD</t>
  </si>
  <si>
    <t>POR ESTIMAR</t>
  </si>
  <si>
    <t>VOLUMEN REAL EJECUTADO</t>
  </si>
  <si>
    <t>P.UNITARIO</t>
  </si>
  <si>
    <t>Importe</t>
  </si>
  <si>
    <t>Normal</t>
  </si>
  <si>
    <t>SUBTOTAL</t>
  </si>
  <si>
    <t>TOTAL</t>
  </si>
  <si>
    <t>VOLUMEN EJERCIDO</t>
  </si>
  <si>
    <t>Ext</t>
  </si>
  <si>
    <t>Exc</t>
  </si>
  <si>
    <t xml:space="preserve">AMPLIACION DE CARRIL </t>
  </si>
  <si>
    <t xml:space="preserve"> PRELIMINARES</t>
  </si>
  <si>
    <t>1.1.1</t>
  </si>
  <si>
    <t>E.P. 18</t>
  </si>
  <si>
    <t>Desmantelamiento de anuncios de diferentes dimensiones a base de estructura metalica y retiro a donde lo indique la Supevision DOPM, incluye materiales, mano de obra, maquinaria equipo y todo lo necesario para su correcta ejecucion.</t>
  </si>
  <si>
    <t>pza</t>
  </si>
  <si>
    <t>1.1.2</t>
  </si>
  <si>
    <t>047-X-01-C)1)</t>
  </si>
  <si>
    <t>Demolicion de concreto hidraulico existente por medios manuales y mecanicos, incluye acarreos del material producto de la demolicion al banco de desperdicios  autorizado por la Direccion de Desarrollo  Urbano y Ecologia,que elija el contratista.</t>
  </si>
  <si>
    <t>m3</t>
  </si>
  <si>
    <t>1.1.3</t>
  </si>
  <si>
    <t>047-X-01-f</t>
  </si>
  <si>
    <t>Demolicion de carpeta asfaltica existente por medios manuales y mecanicos, incluye acarreos del material producto de la demolicion al banco de desperdicios  autorizdo por la Direccion de Desarrollo  Urbano y Ecologia,que elija el contratista.</t>
  </si>
  <si>
    <t>TERRACERIAS</t>
  </si>
  <si>
    <t>1.2.1</t>
  </si>
  <si>
    <t>009-D-04-b)</t>
  </si>
  <si>
    <t>Despalmes en zona de corte o terraplenes, desperdiciando el material, en un espesor de 20 cm, por unidad de obra terminada.</t>
  </si>
  <si>
    <t>1.2.2</t>
  </si>
  <si>
    <t>009-C-06-a)2)</t>
  </si>
  <si>
    <t xml:space="preserve">Excavaciones, por unidad de obra terminada: en cortes y adicionales abajo de la subrasante : cuando el material se desperdicie, en cualquier tipo de material y a cualquier profundidad: incluye el corte, extracción, remoción y carga del material excavado, acarreos, descarga y la estabilización de taludes en caso de ser necesario. </t>
  </si>
  <si>
    <t>1.2.3</t>
  </si>
  <si>
    <t>009-F-09-b)2)</t>
  </si>
  <si>
    <t>Compactación, por unidad de obra terminada: del terreno natural en el área de desplante de los terraplenes: para noventa por ciento (90%), en un espesor de 20 cm, incluye escarificado, incorporación del agua, equipo, mano de obra y todo lo necesario para su correcta ejecución por unidad de obra terminada.</t>
  </si>
  <si>
    <t>1.2.4</t>
  </si>
  <si>
    <t>009-F14-d)2)</t>
  </si>
  <si>
    <t>Formación y compactación por unidad de obra terminada: de Subrasante adicionados con sus cuñas de sobreancho: para noventa y cinco por ciento (95%) del banco que elija el contratista con  material triturado  con TMA de 3" un VRS mínimo de 30, incluye: materiales, equipo, mano de obra, agua para compactación y todo lo necesario para su correcta ejecución. P.U.O.T.</t>
  </si>
  <si>
    <t>OBRAS HIDRAULICAS</t>
  </si>
  <si>
    <t>1.3.1</t>
  </si>
  <si>
    <t>047-C-02-h)</t>
  </si>
  <si>
    <t>Excavación para estructuras, por unidad de obra terminada, cualesquiera que sean su clasificación y profundidad.</t>
  </si>
  <si>
    <t>1.3.2</t>
  </si>
  <si>
    <t>047-D-.02.c)</t>
  </si>
  <si>
    <t>Suministro y colocación de relleno con material producto de la excavación para protección de las obras de drenaje, por unidad de obra terminada.</t>
  </si>
  <si>
    <t>1.3.3</t>
  </si>
  <si>
    <t>047-11-a)2)</t>
  </si>
  <si>
    <t>Construcción de zampeado de concreto hidráulico de f'c= 150 Kg/cm2 en obras de drenaje y cunetas. Incluye: el afine del talud existente, el suministro de concreto premezclado y su colado, cimbrado, descimbrado, vibrado y curado, fletes, acarreos, traspaleos, materiales, desperdicios, mano de obra, herramienta, equipo y todo lo necesario para su correcta ejecución. P.U.O.T.</t>
  </si>
  <si>
    <t>1.3.4</t>
  </si>
  <si>
    <t>047-11-a)8)</t>
  </si>
  <si>
    <t>Suministro y colocación de concreto hidráulico de f'c= 200 Kg/cm2 en aleros, muros y zapatas. Incluye el suministro de concreto premezclado y su colado, cimbrado, descimbrado, vibrado y curado, fletes, acarreos, traspaleos, materiales, desperdicios, mano de obra, herramienta, equipo y todo lo necesario para su correcta ejecución. P.U.O.T.</t>
  </si>
  <si>
    <t>1.3.5</t>
  </si>
  <si>
    <t>Suministro y colocación de concreto f'c= 250 kg/cm2 utilizado en losas y cabezotes, incluye: concreto premezclado, cimbra aparente, descimbra, vibrado y curado del concreto, fletes, acarreos, traspaleos, materiales, desperdicios, mano de obra, herramienta, equipo y todo lo necesario para su correcta ejecución: P.U.O.T.</t>
  </si>
  <si>
    <t>1.3.6</t>
  </si>
  <si>
    <t>047-H-04-a)2)a)</t>
  </si>
  <si>
    <t>Suministro, habilitado y colocación de acero de refuerzo f'y= 4,200 kg/cm2 por unidad de obra terminada.</t>
  </si>
  <si>
    <t>Kg</t>
  </si>
  <si>
    <t>1.3.7</t>
  </si>
  <si>
    <t>Suministro y colocación de malla electro soldada 6-6/10-10.</t>
  </si>
  <si>
    <t>m2</t>
  </si>
  <si>
    <t>1.3.8</t>
  </si>
  <si>
    <t>047-K-08-a)2)</t>
  </si>
  <si>
    <t>Suministro e instalación  de tubo de acero galvanizado, tipo anidable atornillable  de 0.90 m, de diámetro con una corrugación de 2 2/3" x 1/2", calibre 14.</t>
  </si>
  <si>
    <t>m</t>
  </si>
  <si>
    <t>PAVIMENTO</t>
  </si>
  <si>
    <t>1.4.1</t>
  </si>
  <si>
    <t>086-E-05-a).2).a)</t>
  </si>
  <si>
    <t>Suministro, formación y compactación de Sub-Base hidráulica, por unidad de obra terminada, compactada al cien por ciento (100%), del banco que elija el Contratista, con material triturado total con TMA de 2.0" . Incluye: materiales, acarreos, cargas y descargas, mezclado, tendido, compactado, suministro e incorporación del agua, afinamiento y todo lo necesario para su colocación.</t>
  </si>
  <si>
    <t>1.4.2</t>
  </si>
  <si>
    <t>086-E-05-b).2).a)</t>
  </si>
  <si>
    <t>Suministro, formación y compactación de Base hidráulica estabilizada con cemento, por unidad de obra terminada, compactada al cien por ciento (100%), del banco que elija el Contratista, con material triturado total con TMA de 1 1/2" . Incluye: materiales, acarreos, cargas y descargas, mezclado, tendido, compactado, suministro e incorporación del agua, afinamiento y todo lo necesario para su colocación.</t>
  </si>
  <si>
    <t>1.4.3</t>
  </si>
  <si>
    <t>086-G.07-a)2)a)</t>
  </si>
  <si>
    <t>Suministro y colocación de riego de impregnación con emulsión asfáltica de rompimiento medio tipo RL-2K, por unidad de obra terminada, a razón de 1.50 lt/m2. Incluye: material, almacenamiento, preparación de la superficie, protección de estructuras existentes, operación de calentamiento o recalentamiento, aplicación, desperdiciós y todo lo necesario para su correcta ejecución.</t>
  </si>
  <si>
    <t>1.4.4</t>
  </si>
  <si>
    <t>086-G.07-a)2)b)</t>
  </si>
  <si>
    <t>Suministro y colocación de riego de liga con emulsión asfáltica tipo RR-2K superestable, por unidad de obra terminada, a razón de 0.50 lt/m2. Incluye: material, almacenamiento, preparación de la superficie, protección de estructuras existentes, operación de calentamiento o recalentamiento, aplicación, desperdiciós y todo lo necesario para su correcta ejecución.</t>
  </si>
  <si>
    <t>1.4.5</t>
  </si>
  <si>
    <t>086-L-03)C)1)</t>
  </si>
  <si>
    <t>Suministro, tendido y compactado de carpetas de concreto asfáltico (Mezcla caliente), por unidad de obra terminada, compactada al noventa y cinco por ciento (95%), del banco que elija el contratista de 8 cm de espesor compacto, con TMA 3/4" tendido  en un espesor 8.0 cm. Incluye: materiales, instalación y desmantelamiento de plantas, alimentación de las plantas, cribados y desperdicios, trituración parcial o total, cargas y descargas de los materiales, acarreos locales, formación de almacenamientos, secado del material pétreo y clasificación, dosificación, calentamientos, mezclado de los materiales pétreos y cementos asfálticos, barrido de la base impregnada, tendido, compactación al grado fijado, chaflanes en orillas de carpeta y acabado con rodillo lliso, sondeos para verificación de espesor y todo lo necesario para su correcta ejecución.</t>
  </si>
  <si>
    <t>1.4.6</t>
  </si>
  <si>
    <t>086-L-03)C)2)</t>
  </si>
  <si>
    <t>Suministro, tendido y compactado de carpetas de concreto asfáltico (Mezcla caliente), por unidad de obra terminada, compactada al noventa y cinco por ciento (95%), del banco que elija el contratista de 2 cm de espesor compacto, con TMA 3/8". Incluye: materiales, instalación y desmantelamiento de plantas, alimentación de las plantas, cribados y desperdicios, trituración parcial o total, cargas y descargas de los materiales, acarreos locales, formación de almacenamientos, secado del material pétreo y clasificación, dosificación, calentamientos, mezclado de los materiales pétreos y cementos asfálticos, barrido de la base impregnada, tendido, compactación al grado fijado, chaflanes en orillas de carpeta y acabado con rodillo lliso, sondeos para verificación de espesor y todo lo necesario para su correcta ejecución.</t>
  </si>
  <si>
    <t>1.4.7</t>
  </si>
  <si>
    <t>E.P. 19</t>
  </si>
  <si>
    <t xml:space="preserve">Fresado de carpeta existente en un espesor de 2.0 cm, por unidad de obra terminada. incluye: mano de obra, herramienta, equipo, acarreos, cargas y descargas, barrido de la superficie descubierta, suministro e incorporación del agua y todo lo necesario para su correcta ejecucion. </t>
  </si>
  <si>
    <t>1.4.8</t>
  </si>
  <si>
    <t>086-O-02-b)5)</t>
  </si>
  <si>
    <t xml:space="preserve">Suministro y colocación de concreto hidraulico en carpetas, por unidad de obra terminada, de concreto simple MR= 42.5 Kg/cm2, con fibra (2 lbs/m3), de 15 cm de espesor, acabado rastrillado. Incluye: materiales, silletas, pasajuntas, cimbra metalica, cimbrado y descimbrado, calafateo con sello isonomeric, cola de rata, aserrado, cortes, acero de transmisión de esfuerzos de ½", mano de obra, herramienta,  barrido de la base impregnada, vibrado con regla vibratoria y por inmersion y todo lo necesario para su correcta ejecución. </t>
  </si>
  <si>
    <t>OBRAS COMPLEMENTARIAS</t>
  </si>
  <si>
    <t>1.5.1</t>
  </si>
  <si>
    <t>047-Y-02-b)6)</t>
  </si>
  <si>
    <t>Construcción de guarnición de concreto hidráulico, colada en el lugar de f'c= 200 Kg/cm2, de 750 cm2 de sección, según proyecto, acabado aparente. Considerar de acuerdo al procedimiento que elija para su construcción, el relleno y/o el corte para desplantarla asi como la compactacion del desplante. Incluye: materiales, cimbrado y descimbrado, colado, vibrado, sellado, curado, mano de obra, herramienta, equipo y todo lo necesario para su correcta ejecución. P.U.O.T.</t>
  </si>
  <si>
    <t>1.5.2</t>
  </si>
  <si>
    <t>047-G-11-a)3)</t>
  </si>
  <si>
    <t xml:space="preserve">Suministro y colocación de concreto hidraulico premezclado, por unidad de obra terminada, simple, colado en seco de f'c= 150 Kg/cm2, utilizado en BANQUETAS de 8 cm de espesor según proyecto. Incluye: protección de paramentos, corte de módulos de 1.50 m con cortadora de disco, cimbra, colado, vibrado, curado, descimbra, materiales, mano de obra, consumibles, herramienta, equipo, y todo lo necesario para su correcta ejecución. </t>
  </si>
  <si>
    <t>1.5.3</t>
  </si>
  <si>
    <t>E.P. 20</t>
  </si>
  <si>
    <t xml:space="preserve">Suministro y colocación de concreto hidraulico lanzado de f'c= 200 kg/cm2, con un espesor promedio de 8 a 10 cm para revestimiento de talud,  por unidad de obra terminada,  según proyecto. Incluye: malla electrosoldada 6,6-10,10 para refeuerzo de concreto lanzado, anclas de varilla corrugada de 1/2" de diametro en cuadricula de 1.0 m de separacion entre cada una de ellas tras boleada, con profundidad de anclaje entre 10 y 30 cm, concreto tipo humedo con tamaño maximo de 3/8" con fibras de polipropileno multifilamento, colocacion de drenes de pvc de 2" a cada 10 m de separacion,  materiales, mano de obra, consumibles, herramienta, equipo, y todo lo necesario para su correcta ejecución. </t>
  </si>
  <si>
    <t>1.5.4</t>
  </si>
  <si>
    <t>047-F-07 a)</t>
  </si>
  <si>
    <t>Construccion de Zampeado de mamposteria de tercera asentada con mortero cemento-arena  de resistencia de f'c= 60 kg/cm2. Incluye  piedra de corte, , mortero,  fletes, acarreos, traspaleos, materiales, desperdicios, mano de obra, herramienta, equipo y todo lo necesario para su correcta ejecución p.u.o.t.</t>
  </si>
  <si>
    <t>1.5.5</t>
  </si>
  <si>
    <t>047-Y-30</t>
  </si>
  <si>
    <t>Corte de Carpeta asfaltica existente con cortadora, incluye acarreos del material producto del corte al banco de desperdicios  autorizado por la Direccion de Desarrollo  Urbano y Ecologia,que elija el contratista.</t>
  </si>
  <si>
    <t>ml</t>
  </si>
  <si>
    <t xml:space="preserve"> SEÑALAMIENTO</t>
  </si>
  <si>
    <t>1.6.1</t>
  </si>
  <si>
    <t>SEÑALES ELEVADAS</t>
  </si>
  <si>
    <t>1.6.1.1</t>
  </si>
  <si>
    <t>02-C.1)</t>
  </si>
  <si>
    <t xml:space="preserve">Suministrio e instalación de señales restrictivas reflejantes, por unidad de obra terminada, SR de 86 x 86 cm, con poste galvanizado de 2" x 2" x 3.50 m. Incluye: materiales, colocación, mano de obra, herramientas y todo lo necesario para su colocación. </t>
  </si>
  <si>
    <t>1.6.1.2</t>
  </si>
  <si>
    <t>02-C.3)</t>
  </si>
  <si>
    <t xml:space="preserve">Suministro e instalación de señales preventivas reflejantes, por unidad de obra terminada, SP de 86 x 86 cm, con poste galvanizado de 2" x 2" x 3.50 m. Incluye: materiales, colocación, mano de obra, herramientas y todo lo necesario para su colocación. </t>
  </si>
  <si>
    <t>1.6.1.3</t>
  </si>
  <si>
    <t>E.P. 15</t>
  </si>
  <si>
    <t>Suminstro e instalacion de señal OD-12 DE 76X90cm (indicador de curva peligrosa -chevron-) en acabado de alta densidad, incluye PTR de 2"x2" galvanizado preparado con inclinacion  para soldarlo en parapeto metalico con retenidas de PTR de 1"x1" galvanizadas</t>
  </si>
  <si>
    <t>1.6.1.4</t>
  </si>
  <si>
    <t>Suministro e instalación de señales informativas de recomendación (SIR), por unidad de obra terminada, SIR de 56 x 239 cm (Informativa de recomendación). Incluye materiales, poste, la instalación, mano de obra, herramienta y todo lo necesario para su correcta ejecución.</t>
  </si>
  <si>
    <t>1.6.1.5</t>
  </si>
  <si>
    <t>E.P. 15 Y E.P. 16</t>
  </si>
  <si>
    <t>Suministro e instalación de señales informativas de destino (SID), por unidad de obra terminada, SID-13 Bandera con Tablero Acabado reflejante alta intensidad y letras grado diamante de 183 x 366 cm. Incluye: señal OD-5 de 30 x 12 cm, Base de concreto  de 0.70x0.70x1.50 mts f'c=250kg/cm2 con juego de anclas 8 puntas de 1" c/ zapata aislada,  poste y estructura galvanizada, maniobras para montaje con grua , instalación  y armado,  materiales, mano de obra, herramienta y todo lo necesario para su correcta ejecución.</t>
  </si>
  <si>
    <t>1.6.1.6</t>
  </si>
  <si>
    <t>Suministro e instalación de señales informativas de destino (SID), por unidad de obra terminada, SID-15 Puente Claro de 20.0 m con Tres tableros Acabado reflejante alta intensidad y letras grado diamante de 244 x 366 cm. Incluye: Bases de concreto  de 0.70x0.70x1.50 mts f'c=250kg/cm2 con juego de anclas 8 puntas de 1" c/ zapata aislada, postes y estructura galvanizada, maniobras para montaje con grua , instalación  y armado,  materiales, mano de obra, herramienta y todo lo necesario para su correcta ejecución.</t>
  </si>
  <si>
    <t>1.6.2</t>
  </si>
  <si>
    <t>OBRAS Y DISPOSITIVOS DIVERSOS</t>
  </si>
  <si>
    <t>1.6.2.1</t>
  </si>
  <si>
    <t>09-m)</t>
  </si>
  <si>
    <t xml:space="preserve">Suministro y colocación de boyas metálicas (OD-13), por unidad de obra terminada. Incluye: materiales, colocación, mano de obra, herramientas y todo lo necesario para su colocación. </t>
  </si>
  <si>
    <t>1.6.2.2</t>
  </si>
  <si>
    <t>09-g)2)</t>
  </si>
  <si>
    <t>Suministro y colocación de vialeta con un reflejante color blanco, por unidad de obra terminada. Incluye: materiales, colocación, mano de obra, herramientas y todo lo necesario para su colocación.</t>
  </si>
  <si>
    <t>1.6.2.3</t>
  </si>
  <si>
    <t>09-g)3)</t>
  </si>
  <si>
    <t>Suministro y colocación de vialeta con un reflejante color ámbar, por unidad de obra terminada. Incluye: materiales, colocación, mano de obra, herramientas y todo lo necesario para su colocación.</t>
  </si>
  <si>
    <t>1.6.3</t>
  </si>
  <si>
    <t xml:space="preserve"> RECUBRIMIENTO CON PINTURA</t>
  </si>
  <si>
    <t>1.6.3.1</t>
  </si>
  <si>
    <t>Recubrimiento de superficies, por unidad de obra terminada, en  guarniciones. Incluye: materiales, preparación de la superficie, cargas, acarreos, descargas, almacenamiento, maniobras, equipo, premarcado, número de manos o dosificación que especifique el proyecto, aplicación, incorporación de microesferas retroreflejantes, desperdicios y todo lo necesario para su correcta ejecución.</t>
  </si>
  <si>
    <t>1.6.3.2</t>
  </si>
  <si>
    <t>09-l)2)</t>
  </si>
  <si>
    <t>Recubrimiento de superficies, por unidad de obra terminada, en cruces peatonales y flechas. Incluye: materiales, preparación de la superficie, cargas, acarreos, descargas, almacenamiento, maniobras, equipo, premarcado, número de manos o dosificación que especifique el proyecto, aplicación, incorporación de microesferas retroreflejantes, desperdicios y todo lo necesario para su correcta ejecución.</t>
  </si>
  <si>
    <t>1.6.3.3</t>
  </si>
  <si>
    <t>09-e)2)</t>
  </si>
  <si>
    <t>Recubrimiento de superficies, por unidad de obra terminada, raya de 12 cm de ancho. Incluye suministro de materiales, preparación de la superficie, cargas, acarreos, descargas, almacenamiento, maniobras, equipo, premarcado, número de manos o dosificación que especifique el proyecto, aplicación, incorporación de microesferas retroreflejantes, desperdicios y todo lo necesario para su correcta ejecución.</t>
  </si>
  <si>
    <t>AMPLIACION PUENTE</t>
  </si>
  <si>
    <t>OBRAS PRELIMINARES</t>
  </si>
  <si>
    <t>2.1.1</t>
  </si>
  <si>
    <t>Demolición, por unidad de obra terminada de concreto hidráulico simple: Incluye: maquinaria, equipo, mano de obra, herramienta, carga y acarreo fuera de la obra de los desperdicios al banco que elija el contratista y que será responsable de su disposicion final, y todo lo necesario para su correcta ejecución. P.U.O.T.</t>
  </si>
  <si>
    <t>2.1.2</t>
  </si>
  <si>
    <t>047-X-01-C) 2)</t>
  </si>
  <si>
    <t>Demolición, por unidad de obra terminada de concreto hidráulico reforzado. Incluye: maquinaria, equipo, mano de obra, herramienta, carga y acarreo fuera de la obra de los desperdicios   al banco que elija el contratista y que será responsable de su disposicion final,  y todo lo necesario para su correcta ejecución.</t>
  </si>
  <si>
    <t>2.1.3</t>
  </si>
  <si>
    <t>Demolición, por unidad de obra terminada de concreto asfaltico de espesor variable, en vialidades. Incluye: maquinaria, equipo, mano de obra, herramienta, carga y acarreo fuera de la obra de los desperdicios al banco que elija el contratista y que será responsable de su disposicion final, y todo lo necesario para su correcta ejecución. P.U.O.T.</t>
  </si>
  <si>
    <t>2.1.4</t>
  </si>
  <si>
    <t>E.P. 21</t>
  </si>
  <si>
    <t>Desmantelamiento de parapeto metalico  tipo T-34.3.1 , con recuperación del material y su traslado al almacen del contratista . incluye: mano de obra, herramienta, traslados, equipo y todo lo necesario para su correcta ejecución. por unidad de obra terminada.</t>
  </si>
  <si>
    <t>2.1.5</t>
  </si>
  <si>
    <t>E.P. 22</t>
  </si>
  <si>
    <t>Desmantelamiento de parapeto metalicotipo T-34.4.1 , con recuperación del material y su traslado al almacen del contratista . incluye: mano de obra, herramienta, traslados, equipo y todo lo necesario para su correcta ejecución. por unidad de obra terminada.</t>
  </si>
  <si>
    <t>2.1.6</t>
  </si>
  <si>
    <t>E.P. 23</t>
  </si>
  <si>
    <t>Excavación manual para sondeos de líneas de serviciós existentes cualesquiera que sean clasificación y profundidad(incluye el relleno compactado). por unidad de obra terminada</t>
  </si>
  <si>
    <t>TERRACERÍAS</t>
  </si>
  <si>
    <t>2.2.1</t>
  </si>
  <si>
    <t>Excavaciones, por unidad de obra terminada  en cortes y adicionales: abajo de la subrasante : cuando el material se desperdicie, incluye retiro del material fuera de la obra.</t>
  </si>
  <si>
    <t>2.2.2</t>
  </si>
  <si>
    <t>Compactación por unidad de obra terminada: del terreno natural en ampliacion de carril y en el área de desplante de muros mecanicamente estabilizados de rampas. Para un grado de compactacion del 90%de su PVSM segun la prueba Proctor Estándar, incluye afine, humectacion y todas las maniobras y acarreos necesarios para su correcta ejecucion.20 cms. de espesor.</t>
  </si>
  <si>
    <t>2.2.3</t>
  </si>
  <si>
    <t>009-F-11-a)2)</t>
  </si>
  <si>
    <t>Formación y compactación por unidad de obra terminada: de terraplenes : para un grado de compactacion del 90% de su PVSM según la prueba proctor estándar, con material del banco TMA 3 ",que elija el contratista, incluye el suministro del material, humectacion y todas las maniobras y acarreos necesarios para su ejecucion, en capas no mayores de 20 cm.</t>
  </si>
  <si>
    <t>2.2.4</t>
  </si>
  <si>
    <t xml:space="preserve">Mezclado, tendido y compactación de la capa subrasante formada con material seleccionado, por unidad de obra terminada: de la elevación de la subrasante en cortes y/o terraplenes existentes (inciso 3.01.01.005-H.14): para un grado de compactacion de 95%de su PVSM segun la prueba Proctor Standar, con material de banco, incluye el suministro del material, humectacion, acarreos y todas las maniobras necesarias para su ejecucion, en capas no mayores de 20 cm. </t>
  </si>
  <si>
    <t>2.2.5</t>
  </si>
  <si>
    <t>047-D-02.a)</t>
  </si>
  <si>
    <t>Relleno para banquetas con material de banco cribado que elija el contratista, para un grado de compactacion del 90%, incluye la preparacion previa de la superficie, humectacion, acarreos y todas la maniobras necesarias para su ejecucion y preparacion para recibir concreto.</t>
  </si>
  <si>
    <t>ESTRUCTURAS Y OBRAS DE DRENAJE</t>
  </si>
  <si>
    <t>2.3.1</t>
  </si>
  <si>
    <t>EXCAVACIÓN Y RELLENO PARA ESTRUCTURAS</t>
  </si>
  <si>
    <t>2.3.1.1</t>
  </si>
  <si>
    <t>Excavaciones para estructuras,   por unidad de obra terminada, cualesquiera que sean clasificación y profundidad. incluye: retiro del material al banco indicado en la licitación,afines, maquinaria, herramienta, mano de obra ,estabilizado de taludes ,achique y todo lo necesario para su correcta ejecucion.</t>
  </si>
  <si>
    <t>2.3.1.2</t>
  </si>
  <si>
    <t>Rellenos de excavaciones para estructuras formado con material del banco que elija el contratista grava-arena  en capas de 20 cms. de espesor, con tma 2 1/2", para noventa por ciento (90%) por unidad de obra terminada. incluye: material humectado, maquinaria, equipo, mano de obra y todo lo necesario para su correcta realización.</t>
  </si>
  <si>
    <t>SUBESTRUCTURA</t>
  </si>
  <si>
    <t>2.4.1</t>
  </si>
  <si>
    <t>CONCRETO HIDRÁULICO</t>
  </si>
  <si>
    <t>2.4.1.1</t>
  </si>
  <si>
    <t>047-G-11.f)2)</t>
  </si>
  <si>
    <t>Suministro y colocacion de concreto hidráulico, por unidad de obra terminada: simple colado en seco: de f'c=150 kg/cm2, acabado a vuelta de plana utilizado en plantilla. incluye: bombeo ,desperdicios, curado, mano de obra, herramienta, y todo lo necesario para su correcta ejecución.</t>
  </si>
  <si>
    <t>2.4.1.2</t>
  </si>
  <si>
    <t>047-G-11.f)1)</t>
  </si>
  <si>
    <t>Suministro y colocacion de  concreto hidráulico, por unidad de obra terminada: simple colado en seco: de f'c=150 kg/cm2, utilizado en concreto  ciclópeo con un 60% concreto y 40% piedra. incluye:  bombeo, desperdicios, cimbra, materiales, mano de obra, herramienta, curado y todo lo necesario para su correcta ejecución.</t>
  </si>
  <si>
    <t>2.4.1.3</t>
  </si>
  <si>
    <t>047-G.11.a)25)</t>
  </si>
  <si>
    <t>Suministro y colocacion de concreto hidráulico, por unidad de obra terminada: simple colado en seco: de f'c=250 kg/cm2, utilizado en zapata de pila. incluye:  bombeo, desperdicios, cimbra, materiales, mano de obra, herramienta, curado, vibrado y todo lo necesario para su correcta ejecución.</t>
  </si>
  <si>
    <t>2.4.1.4</t>
  </si>
  <si>
    <t>047-G-11.d)2)</t>
  </si>
  <si>
    <t xml:space="preserve">Suministro y colocacion de concreto hidráulico, por unidad de obra terminada: simple colado en seco: de f'c=250 kg/cm2, acabado aparente, utilizado en columna de pila. incluye: bombeo ,desperdicios, obra falsa ,cimbra metalica, materiales, mano de obra, herramienta, curado, vibrado y todo lo necesario para su correcta ejecución. </t>
  </si>
  <si>
    <t>2.4.1.5</t>
  </si>
  <si>
    <t>047-G-11.d)3)</t>
  </si>
  <si>
    <t>Suministro y colocacion de concreto hidráulico, por unidad de obra terminada: simple colado en seco: de f'c=250 kg/cm2, acabado aparente, utilizado en cabezal de pila. incluye: bombeo, desperdicios, cimbra, materiales, mano de obra, herramienta, curado, vibrado y todo lo necesario para su correcta ejecución.</t>
  </si>
  <si>
    <t>2.4.1.6</t>
  </si>
  <si>
    <t>047-G.11.a)28)</t>
  </si>
  <si>
    <t>Suministro y colocacion de concreto hidráulico, por unidad de obra terminada: simple colado en seco: de f'c=250 kg/cm2, acabado aparente, utilizado en  zapata , muro ,corona y aleros  de estribos . incluye:bombeo, desperdicios, cimbra, materiales, mano de obra, herramienta, curado, vibrado y todo lo necesario para su correcta ejecución.</t>
  </si>
  <si>
    <t>2.4.1.7</t>
  </si>
  <si>
    <t>Suministro y colocacion de concreto hidráulico, por unidad de obra terminada: simple colado en seco: de f'c=250 kg/cm2, utilizado en bancos de apoyo.  incluye: bombeo, desperdicios, cimbra, materiales, mano de obra, herramienta, curado, vibrado y todo lo necesario para su correcta ejecución.</t>
  </si>
  <si>
    <t>ACERO PARA CONCRETO HIDRÁULICO</t>
  </si>
  <si>
    <t>2.5.1</t>
  </si>
  <si>
    <t>047-H-04-a)2)a)1</t>
  </si>
  <si>
    <t>Suministro de acero de refuerzo con límite elástico mayor o igual a 4200 kg/cm2 para utilizarse en cualquier elemento estructural, puesto en obra por unidad de obra terminada.</t>
  </si>
  <si>
    <t>kg</t>
  </si>
  <si>
    <t>2.5.2</t>
  </si>
  <si>
    <t>047-H-04-a)2)a)2</t>
  </si>
  <si>
    <t>Habilitado y colocación de acero de refuerzo fy= 4200kg/cm2 a base de varillas corrugadas de  con un rango de  1 1/2" a 3/8”, p.u.o.t. a utilizarse en cualquier elemento estructural incluye: mano de obra, herramienta y equipo, alambre recocido, silletas, amarres, traslapes, desperdicios, acarreos y todo lo necesario para su correcta ejecución. por unidad de obra terminada.</t>
  </si>
  <si>
    <t>SUPERESTRUCTURA:</t>
  </si>
  <si>
    <t>2.6.1</t>
  </si>
  <si>
    <t>CONCRETO SUPERESTRUCTURA</t>
  </si>
  <si>
    <t>2.6.1.1</t>
  </si>
  <si>
    <t>047-G-11.d)4)</t>
  </si>
  <si>
    <t xml:space="preserve">Suministro y colocacion de concreto hidráulico,a cualquier altura, por unidad de obra terminada: Simple, colado en seco en puentes y pasos a desnivel: De f'c = 280 Kg/cm2, utilizado en losas y diafragmas , Incluye: materiales, mano de obra, equipo, bombeo, vibrado, desperdicios, obra falsa, cimbra , descimbrados, acabado superficial de losa rayado, preparación de juntas de construcción, empotramiento y pasos de tuberias, curados y todo lo necesario para su correcta ejecución. </t>
  </si>
  <si>
    <t>2.6.1.2</t>
  </si>
  <si>
    <t>047-G-11.e)2)</t>
  </si>
  <si>
    <t>Suministro y colocacion de concreto hidráulico, por unidad de obra terminada: simple colado en seco: de f'c=250 kg/cm2, utilizado en losas de acceso. incluye: desperdicios, cimbra,acabado superficial de losa rayado, materiales, mano de obra, herramienta, curado, vibrado y todo lo necesario para su correcta ejecución.</t>
  </si>
  <si>
    <t>2.6.1.3</t>
  </si>
  <si>
    <t>047-G.11.a)29)</t>
  </si>
  <si>
    <t>Suministro y colocacion de concreto hidráulico, por unidad de obra terminada: simple colado en seco: de f'c=300 kg/cm2 tma 3/8" sin contracciónes, utilizado en caja de junta de dilatación de losas. incluye: suministro y colocación, desperdicios, mano de obra, herramienta y todo lo necesario para su correcta ejecución. (segun proyecto)</t>
  </si>
  <si>
    <t>2.6.1.4</t>
  </si>
  <si>
    <t>047-J-04-c)1)a</t>
  </si>
  <si>
    <t>Suministro y colocacion de concreto hidráulico, por unidad de obra terminada: simple colado en seco: de f'c=400 kg/cm2, acabado aparente, utilizado en vigas prefabricadas, preesforzadas  aastho tipo IV. incluye: materiales, desperdicios, cimbra metalica, mano de obra, herramienta, curado a vapor, vibrado,resanado  y todo lo necesario para su correcta ejecución.</t>
  </si>
  <si>
    <t>2.6.1.5</t>
  </si>
  <si>
    <t>047-J-04-c)1)b</t>
  </si>
  <si>
    <t>Montaje de elementos estructurales presforzados:a cualquier altura, por elemento estructural: trabes de concreto preesforzadas aastho tipo IV de acuerdo a proyecto, de 30.80m. de longitud  por u. de o. t. incluye: Equipo, mano de obra, herramienta y todo lo necesario para su correcta ejecución.</t>
  </si>
  <si>
    <t>2.6.2</t>
  </si>
  <si>
    <t>ACERO SUPERESTRUCTURA</t>
  </si>
  <si>
    <t>2.6.2.1</t>
  </si>
  <si>
    <t>E.P. 12</t>
  </si>
  <si>
    <t>Acero de refuerzo, por unidad de obra terminada: acero estructural a-36: utilizado en placas, tuercas y rondanas para tensores de diafragmas. incluye: materiales, colocación, mano de obra, herramienta y todo lo necesario para su correcta ejecución.</t>
  </si>
  <si>
    <t>2.6.2.2</t>
  </si>
  <si>
    <t>047-H-05-c)</t>
  </si>
  <si>
    <t>Acero de refuerzo, por unidad de obra terminada: barras roscadas de 1" de diámetro en tensores de diafragmas. incluye: materiales, colocación, mano de obra, herramienta y todo lo necesario para su correcta ejecución.</t>
  </si>
  <si>
    <t>2.6.3</t>
  </si>
  <si>
    <t>ACERO DE PREESFUERZO</t>
  </si>
  <si>
    <t>2.6.3.1</t>
  </si>
  <si>
    <t>047-H-05-b)3)a)</t>
  </si>
  <si>
    <t>Acero de presfuerzo, por unidad de obra terminada: torones de 13mm ø, l.r.=19,000 kgs/cm2:utilizado en trabes preesforzadas  aastho tipo IV. incluye: suministro y colocación, desperdicios, mano de obra,maquimaria, herramienta, equipo de tensado ,enductado y todo lo necesario para su correcta ejecución.</t>
  </si>
  <si>
    <t>2.6.3.2</t>
  </si>
  <si>
    <t>047-H-05-b)3)b)</t>
  </si>
  <si>
    <t>Acero de preesfuerzo, por unidad de obra terminada: torones de 13 mm ø para ganchos de izaje. incluye: materiales, colocación, mano de obra, herramienta y equipo y todo lo necesario para su correcta colocación.</t>
  </si>
  <si>
    <t>TRABAJOS DIVERSOS</t>
  </si>
  <si>
    <t>2.7.1</t>
  </si>
  <si>
    <t>PARAPETOS Y BARRERAS</t>
  </si>
  <si>
    <t>2.7.1.1</t>
  </si>
  <si>
    <t>047-G-11.d)6)</t>
  </si>
  <si>
    <t>Suministro y colocacion de concreto hidráulico, por unidad de obra terminada : Simple, colado en seco en puentes y pasos a desnivel: de f'c= 250 Kg/cm2, utilizado en guarniciones de puente (Parapeto). Incluye materiales, cimbra metalica nueva para acabado aparente,  mano de obra, herramienta, curado, vibrado,resanes,juntas de expansión con celotex de 1/2", bombeo y todo lo necesario para su correcta ejecución.</t>
  </si>
  <si>
    <t>2.7.1.2</t>
  </si>
  <si>
    <t>E.P. 24</t>
  </si>
  <si>
    <t xml:space="preserve">Rehabilitacion y colocación de parapeto metálico para calzada según proyecto tipo T-34.3.1, por unidad de obra terminada. Incluye: materiales, anclajes, repintado final con pintura automotriz, mano de obra, equipo y todo lo necesario para su correcta ejecución. </t>
  </si>
  <si>
    <t>2.7.1.3</t>
  </si>
  <si>
    <t>E.P. 25</t>
  </si>
  <si>
    <t xml:space="preserve">Rehabilitacion y colocación de parapeto metálico para calzada según proyecto tipo T-34.4.1, por unidad de obra terminada. Incluye:  Incluye: materiales, anclajes, repintado final con pintura automotriz, mano de obra, equipo y todo lo necesario para su correcta ejecución. . </t>
  </si>
  <si>
    <t>2.7.2</t>
  </si>
  <si>
    <t>JUNTAS DE DILATACION</t>
  </si>
  <si>
    <t>2.7.2.1</t>
  </si>
  <si>
    <t>047-Y-24-b)</t>
  </si>
  <si>
    <t xml:space="preserve">Apoyos  de neopreno de dureza shore 60 (reforzado) ft=100kg/cm2. incluye: suministro, colocación, mano de obra, herramienta y todo lo necesario para su correcta ejecución. por unidad de obra terminada </t>
  </si>
  <si>
    <t>dm3</t>
  </si>
  <si>
    <t>2.7.2.2</t>
  </si>
  <si>
    <t>047-G.12.b)3)f)</t>
  </si>
  <si>
    <t xml:space="preserve">Juntas de dilatación, por unidad de obra terminada: metálicas: junta mex-t 50. incluye: suministro, colocación, mano de obra, herramienta y todo lo necesario para su correcta ejecución. por unidad de obra terminada </t>
  </si>
  <si>
    <t>2.7.3</t>
  </si>
  <si>
    <t>2.7.3.1</t>
  </si>
  <si>
    <t>2.7.3.2</t>
  </si>
  <si>
    <t xml:space="preserve">Guarnicion de concreto hidraulico: coladas en el lugar de:  f'c=200 kg/cm2, de 665 cm2 de seccion, segun proyecto, acabado aparente. considerar de acuerdo al procedimiento que elija para su construccion, el relleno y/o el corte para desplantarla asi como la compactación del desplante. incluye: materiales, cimbrado y descimbrado, comales, vibrado, curado, mano de obra, mano de obra, herramienta, equipo y todo lo necesario para su correcta ejecucion, por unidad de obra terminada. </t>
  </si>
  <si>
    <t>2.7.3.3</t>
  </si>
  <si>
    <t>047-Y-15-b)</t>
  </si>
  <si>
    <t>Defensa lateral de lámina de acero galvanizado, por unidad de obra terminada: Calibre No. 12, de 3.81 m. de largo, con sus terminales.</t>
  </si>
  <si>
    <t>2.7.3.4</t>
  </si>
  <si>
    <t>E.P. 11</t>
  </si>
  <si>
    <t>Suministro y  Colocacion de Concreto hidraulico f´c=150 kg/cm2  armado con malla electrosoldada de 6*6 *10  para proteccion de taludes  en cortes P.U.O.T.</t>
  </si>
  <si>
    <t>2.7.4</t>
  </si>
  <si>
    <t>OBRAS DE DRENAJE</t>
  </si>
  <si>
    <t>2.7.4.1</t>
  </si>
  <si>
    <t>DRENES PLUVIALES</t>
  </si>
  <si>
    <t>2.7.4.1.1</t>
  </si>
  <si>
    <t xml:space="preserve">Excavacion para estructuras, de acuerdo con su clasificación, a cualquier profundidad inciso (3.01.02.022-H.01): excavado por unidad de obra terminada, cualesquiera que sean su clasificación y profundidad, excavado en zanja en cualquier clasificacion y profundidad. Por unidad de obra terminada. incluye: mano de obra, herramienta sobreexcavacion, afine y todo lo necesario para su correcta ejecución. </t>
  </si>
  <si>
    <t>2.7.4.1.2</t>
  </si>
  <si>
    <t>Rellenos (inciso 3.01.02.023-H.01): de excavaciones para estructuras por unidad de obra terminada; relleno de zanjas con material calizo de banco cribado a TMA de 1 1/2" humectado y compactado con compactadora manual en capas de 20 cm de espesor al 95 % de la prueba PROCTOR estandar.</t>
  </si>
  <si>
    <t>2.7.4.1.3</t>
  </si>
  <si>
    <t>047-Y-05  a) 7</t>
  </si>
  <si>
    <t>Suministro y Colocacion de concreto hidráulico, por unidad de obra terminada : Simple, colado en seco: de f'c= 150 Kg/cm2, utilizado en cunetas.</t>
  </si>
  <si>
    <t>2.7.4.1.4</t>
  </si>
  <si>
    <t>047-M-14 e)2</t>
  </si>
  <si>
    <t>Suministro y colocacion tuberia de  de 4" de diámetro de PVC, utilizada en drenes de muros y losas de concreto . Incluye: materiales, mano de obra, sujeción, herramienta y todo lo necesario para su correcta ejecución por unidad de obra terminada.</t>
  </si>
  <si>
    <t>PAVIMENTOS</t>
  </si>
  <si>
    <t>2.8.1</t>
  </si>
  <si>
    <t>Suministro, formación y compactación de Sub-Base por unidad de obra terminada, compactada al noventay cinco por ciento (95%), Del banco que elija el Contratista, con material parcialmente triturado. Incluye: materiales, acarreos, cargas y descargas, mezclado, tendido, compactado, suministro e incorporación del agua, afinamiento y todo lo necesario para su colocación.</t>
  </si>
  <si>
    <t>2.8.2</t>
  </si>
  <si>
    <t>Suministro, formación y compactación de Base hidráulica, por unidad de obra terminada, compactada al cien por ciento (100%), del banco que elija el Contratista, con material triturado total. Incluye: materiales, acarreos, cargas y descargas, mezclado, tendido, compactado, suministro e incorporación del agua, afinamiento y todo lo necesario para su colocación.</t>
  </si>
  <si>
    <t>2.8.3</t>
  </si>
  <si>
    <t>2.8.4</t>
  </si>
  <si>
    <t>2.8.5</t>
  </si>
  <si>
    <t>Suministro, tendido y compactado de carpetas de concreto asfáltico (Mezcla caliente), por unidad de obra terminada, compactada al noventa y cinco porciento (95%), del banco que elija el contratista de 2 cm de espesor compacto, TMA 3/8". Incluye: materiales, instalación y desmantelamiento de plantas, alimentación de las plantas, cribados y desperdicios, trituración parcial o total, cargas y descargas de los materiales, acarreos locales, formación de almacenamientos, secado del material pétreo y clasificación, dosificación, calentamientos, mezclado de los materiales pétreos y cementos asfálticos, barrido, tendido, compactación al grado fijado, chaflanes en orillas de carpeta y acabado con rodillo lliso, sondeos para verificación de espesor y todo lo necesario para su correcta ejecución.</t>
  </si>
  <si>
    <t>2.8.6</t>
  </si>
  <si>
    <t xml:space="preserve"> Suministro y colocación de concreto hidraulico en carpetas, por unidad de obra terminada, de concreto simple MR= 42.5 Kg/cm2, con fibra (2 lbs/m3), de 22 cm de espesor, acabado rastrillado. Incluye: materiales, silletas en cada corte, pasajuntas, cimbra metalica, cimbrado y descimbrado, calafateo con sello isonomeric, cola de rata, aserrado, cortes, acero de transmisión de esfuerzos de ½", mano de obra, herramienta,  barrido de la base impregnada, vibrado con regla vibratoria y por inmersion y todo lo necesario para su correcta ejecución. </t>
  </si>
  <si>
    <t>SEÑALAMIENTO</t>
  </si>
  <si>
    <t>2.9.1</t>
  </si>
  <si>
    <t>2.9.1.1</t>
  </si>
  <si>
    <t xml:space="preserve">Suministro e instalación de señales restrictivas reflejantes, por unidad de obra terminada, SR de 86 x 86 cm, con poste galvanizado de 2" x 2" x 3.50 m. Incluye: materiales, colocación, mano de obra, herramientas y todo lo necesario para su colocación. </t>
  </si>
  <si>
    <t>2.9.1.2</t>
  </si>
  <si>
    <t>01-A)1</t>
  </si>
  <si>
    <t>2.9.1.3</t>
  </si>
  <si>
    <t>03-g)</t>
  </si>
  <si>
    <t>Suministro e instalación de señales informativas de destino (SID), por unidad de obra terminada, SID-13 de 244 x 366 cm (Reflejante alta intensidad y estructura galvanizada). Incluye señal OD-5 de 30 x 12 cm, materiales, poste,galvanizado, la construcción de la base según proyecto, montaje, instalación, mano de obra, herramienta y todo lo necesario para su correcta ejecución.</t>
  </si>
  <si>
    <t>2.9.2</t>
  </si>
  <si>
    <t>2.9.2.1</t>
  </si>
  <si>
    <t>Suministrio e instalación de señales reflejantes, por unidad de obra terminada, OD-5  de 61 x 122 cm (Indicadores de obstaculos). Incluye: materiales, colocación, mano de obra, herramientas y todo lo necesario para su colocación.</t>
  </si>
  <si>
    <t>2.9.2.2</t>
  </si>
  <si>
    <t>Suministro y colocación de vialetón reflejante ámbar (OD-7), de 10 x 22 x 5 cm, con anclas. Incluye: materiales, colocación, mano de obra, herramientas y todo lo necesario para su colocación. P.U.O.T.</t>
  </si>
  <si>
    <t>2.9.2.3</t>
  </si>
  <si>
    <t>Suministro y colocación de de señal OD.12 de 76 x 90 cm Indicador de curva peligrosa Chevrón,instalada en guarnicion de parapeto.Incluye: materiales, colocación, mano de obra, herramientas y todo lo necesario para su colocación. P.U.O.T.</t>
  </si>
  <si>
    <t>2.9.2.4</t>
  </si>
  <si>
    <t>2.9.2.5</t>
  </si>
  <si>
    <t>2.9.2.6</t>
  </si>
  <si>
    <t>2.9.3</t>
  </si>
  <si>
    <t>2.9.3.1</t>
  </si>
  <si>
    <t>2.9.3.2</t>
  </si>
  <si>
    <t>2.9.3.3</t>
  </si>
  <si>
    <t>OBRA EXTRAORDINARIA</t>
  </si>
  <si>
    <t>Suministro y colocación de base prefabricada de concreto hidráulico armado con dimensiones de acuerdo a proyecto, para empotrar poste de alumbrado público de 9.00 m de altura tipo “B”. Incluye: materiales, mano de obra, herramienta, equipo, traslados, descargas y todo lo necesario para su correcta instalación. P.U.O.T.</t>
  </si>
  <si>
    <t>Suministro e Instalación de poliducto eléctrico de 2” de diámetro para la red de alumbrado público. Incluye: materiales, mano de obra, herramienta, equipo, excavaciones, instalación, relleno con material producto de la excavación, compactación y todo lo necesario para su correcta instalación. P.U.O.T.</t>
  </si>
  <si>
    <t>Desmantelamiento y retiro de Señal Informativa tipo puente existente. Incluye: Recuperación de los materiales, traslado a almacén del contratista para su resguardo, para su posterior reubicación (no se incluye en este precio), mano de obra, herramienta, equipo y todo lo necesario para su correcta ejecución, P.U.O.T.</t>
  </si>
  <si>
    <t>EXT-01</t>
  </si>
  <si>
    <t>EXT-02</t>
  </si>
  <si>
    <t>EXT-03</t>
  </si>
  <si>
    <t xml:space="preserve">Desmantelamiento y retiro de señalamiento elevado estructura tipo Tucson, incluye desmantelamiento,  retiro y traslado a almacén de la empresa, para su posterior reubicación. La reubicación posterior no está  incluida en este P.U. Incluye: materiales, mano de obra, herramienta, equipo, traslados, descargas y todo lo necesario para su correcto almacenamiento. </t>
  </si>
  <si>
    <t>Bombeo para mantener nivel freático en excavaciones del puente, debido a postergación de trabajos por  cambio de proyecto.</t>
  </si>
  <si>
    <t>EXT-04</t>
  </si>
  <si>
    <t>EXT-05</t>
  </si>
  <si>
    <t>hora</t>
  </si>
  <si>
    <t>M3</t>
  </si>
  <si>
    <t>Suministro y colocación de tubería de acero de 14" de diámetro y pared de 3/8" para línea de conducción de agua tratada, construida y colocada en 2 garzas de diferente longitud y alineamiento, incluye suministro del tubo, cortes y soldadura del mismo, pintura primaria y anticorrosiva, mano de obra, atraques necesarios de acuerdo al proyecto presentado por JMAS y pruebas, así como el desmantelamiento y puesta en del material retirado en pie de obra. La colocación será en el mismo lugar de la existente, por lo que se deberá retirar primero esta. No incluye válvulas, excavación, bombeos, rellenos y/o demoliciones de ser necesarias.</t>
  </si>
  <si>
    <t>Habilitado,  deshabilitado y colocado (por cambios de proyecto efectuados cuando el acero ya estaba cortado, habilitado y armado, en estribo No 1 y otros elementos), de acero de refuerzo F’y= 4200kg/cm2 a base de varillas corrugadas de  con un rango de  1 1/2" a 3/8”, P.U.O.T. a utilizarse en cualquier elemento estructural incluye: mano de obra, herramienta y equipo, alambre recocido, silletas, amarres, traslapes, desperdicios, acarreos y todo lo necesario para su correcta ejecución. Por unidad de obra terminada.</t>
  </si>
  <si>
    <t xml:space="preserve">Maniobras de instalación y retiro diario de barreras de concreto y señalamiento adicional para realizar el corte del km 0+760 al km 1+060, de acuerdo con los requerimientos  de la Dirección de Vialidad y de la Coordinación Estatal y Municipal de Protección civil. Incluye: barreras de concreto y señalamiento adicionales a lo estipulado en las bases de concurso, maquinaria y personal para la colocación y el retiro por jornal, así como los bandereros adicionales requeridos.
</t>
  </si>
  <si>
    <t>EXT-10</t>
  </si>
  <si>
    <t>EXT-11</t>
  </si>
  <si>
    <t>EXT-12</t>
  </si>
  <si>
    <t>Suministro y colocación de tubería de P.V.C. De 3" de diámetro RD-26. Para reubicación de línea de alimentación y línea de distribución, en el riego del parque lineal anexo al puente: incluye materiales, mano de obra, desperdicios, acarreos, pegamento y pruebas, P.U.O.T. No incluye excavaciones ni rellenos.</t>
  </si>
  <si>
    <t>Suministro y aplicación de pintura trafico p/logotipos "30 KPH VEL. MAX" de 1.60 cm de alto en letras y dos renglones de color blanco.</t>
  </si>
  <si>
    <t>EXT-13</t>
  </si>
  <si>
    <t>EXT-14</t>
  </si>
  <si>
    <t>EXT-15</t>
  </si>
  <si>
    <t>EXT-16</t>
  </si>
  <si>
    <t>Suministro y aplicación de pintura trafico p/rayas con espaciamiento logarítmico de 60 cm de ancho.</t>
  </si>
  <si>
    <t>Suministro y colocación de botón de cerámica blanco, incluye suministro, trazo, pegamento y mano de obra.</t>
  </si>
  <si>
    <t>Estimación 5</t>
  </si>
</sst>
</file>

<file path=xl/styles.xml><?xml version="1.0" encoding="utf-8"?>
<styleSheet xmlns="http://schemas.openxmlformats.org/spreadsheetml/2006/main" xmlns:mc="http://schemas.openxmlformats.org/markup-compatibility/2006" xmlns:x14ac="http://schemas.microsoft.com/office/spreadsheetml/2009/9/ac" mc:Ignorable="x14ac">
  <numFmts count="13">
    <numFmt numFmtId="44" formatCode="_-&quot;$&quot;* #,##0.00_-;\-&quot;$&quot;* #,##0.00_-;_-&quot;$&quot;* &quot;-&quot;??_-;_-@_-"/>
    <numFmt numFmtId="43" formatCode="_-* #,##0.00_-;\-* #,##0.00_-;_-* &quot;-&quot;??_-;_-@_-"/>
    <numFmt numFmtId="165" formatCode="_(&quot;$&quot;* #,##0.00_);_(&quot;$&quot;* \(#,##0.00\);_(&quot;$&quot;* &quot;-&quot;??_);_(@_)"/>
    <numFmt numFmtId="166" formatCode="_(* #,##0.00_);_(* \(#,##0.00\);_(* &quot;-&quot;??_);_(@_)"/>
    <numFmt numFmtId="168" formatCode="&quot;$&quot;#,##0.00"/>
    <numFmt numFmtId="169" formatCode="#,##0.00_ ;[Red]\-#,##0.00\ "/>
    <numFmt numFmtId="175" formatCode="#,##0.00_ ;\-#,##0.00\ "/>
    <numFmt numFmtId="178" formatCode="[$$-80A]#,##0.00"/>
    <numFmt numFmtId="179" formatCode="_-[$$-80A]* #,##0.00_-;\-[$$-80A]* #,##0.00_-;_-[$$-80A]* &quot;-&quot;??_-;_-@_-"/>
    <numFmt numFmtId="180" formatCode="#,##0&quot; Pts&quot;;[Red]\-#,##0&quot; Pts&quot;"/>
    <numFmt numFmtId="182" formatCode="_-[$€-2]* #,##0.00_-;\-[$€-2]* #,##0.00_-;_-[$€-2]* &quot;-&quot;??_-"/>
    <numFmt numFmtId="183" formatCode="_(&quot;N$&quot;* #,##0.00_);_(&quot;N$&quot;* \(#,##0.00\);_(&quot;N$&quot;* &quot;-&quot;??_);_(@_)"/>
    <numFmt numFmtId="184" formatCode="&quot;$&quot;\ #,##0.00_);[Red]\(&quot;$&quot;\ #,##0.00\)"/>
  </numFmts>
  <fonts count="40"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sz val="12"/>
      <name val="Times New Roman"/>
      <family val="1"/>
    </font>
    <font>
      <b/>
      <sz val="12"/>
      <name val="Times New Roman"/>
      <family val="1"/>
    </font>
    <font>
      <sz val="10"/>
      <name val="Swis721 Cn BT"/>
      <family val="2"/>
    </font>
    <font>
      <b/>
      <sz val="8"/>
      <color indexed="14"/>
      <name val="Helv"/>
    </font>
    <font>
      <b/>
      <sz val="8"/>
      <name val="Helv"/>
    </font>
    <font>
      <b/>
      <sz val="10"/>
      <name val="Arial"/>
      <family val="2"/>
    </font>
    <font>
      <sz val="10"/>
      <name val="MS Sans Serif"/>
      <family val="2"/>
    </font>
    <font>
      <sz val="10"/>
      <name val="Arial"/>
      <family val="2"/>
    </font>
    <font>
      <b/>
      <sz val="10"/>
      <color indexed="9"/>
      <name val="Arial"/>
      <family val="2"/>
    </font>
    <font>
      <b/>
      <sz val="10"/>
      <name val="Arial Narrow"/>
      <family val="2"/>
    </font>
    <font>
      <sz val="9"/>
      <name val="Arial Narrow"/>
      <family val="2"/>
    </font>
    <font>
      <sz val="10"/>
      <name val="Arial Narrow"/>
      <family val="2"/>
    </font>
    <font>
      <b/>
      <sz val="10"/>
      <color rgb="FF00B050"/>
      <name val="Arial"/>
      <family val="2"/>
    </font>
    <font>
      <b/>
      <sz val="10"/>
      <color rgb="FFFF0000"/>
      <name val="Arial"/>
      <family val="2"/>
    </font>
    <font>
      <sz val="11"/>
      <name val="Arial"/>
      <family val="2"/>
    </font>
    <font>
      <sz val="12"/>
      <name val="Tahoma"/>
      <family val="2"/>
    </font>
    <font>
      <sz val="12"/>
      <color theme="1"/>
      <name val="Tahoma"/>
      <family val="2"/>
    </font>
    <font>
      <sz val="9"/>
      <name val="Arial"/>
      <family val="2"/>
    </font>
    <font>
      <sz val="10"/>
      <name val="MS Sans Serif"/>
      <family val="2"/>
    </font>
    <font>
      <sz val="11"/>
      <color indexed="8"/>
      <name val="Calibri"/>
      <family val="2"/>
    </font>
    <font>
      <sz val="11"/>
      <color theme="1"/>
      <name val="Arial"/>
      <family val="2"/>
    </font>
    <font>
      <b/>
      <sz val="11"/>
      <color theme="0"/>
      <name val="Arial"/>
      <family val="2"/>
    </font>
    <font>
      <sz val="11"/>
      <name val="Arial Narrow"/>
      <family val="2"/>
    </font>
    <font>
      <b/>
      <sz val="11"/>
      <color theme="1"/>
      <name val="Arial"/>
      <family val="2"/>
    </font>
    <font>
      <b/>
      <sz val="11"/>
      <name val="Arial"/>
      <family val="2"/>
    </font>
    <font>
      <sz val="10"/>
      <color indexed="8"/>
      <name val="Arial"/>
      <family val="2"/>
    </font>
    <font>
      <sz val="10"/>
      <name val="Arial"/>
      <family val="2"/>
    </font>
    <font>
      <sz val="9"/>
      <color rgb="FF000000"/>
      <name val="Arial"/>
      <family val="2"/>
    </font>
    <font>
      <sz val="9.5"/>
      <color rgb="FF000000"/>
      <name val="Arial"/>
      <family val="2"/>
    </font>
  </fonts>
  <fills count="9">
    <fill>
      <patternFill patternType="none"/>
    </fill>
    <fill>
      <patternFill patternType="gray125"/>
    </fill>
    <fill>
      <patternFill patternType="solid">
        <fgColor indexed="65"/>
        <bgColor indexed="64"/>
      </patternFill>
    </fill>
    <fill>
      <patternFill patternType="solid">
        <fgColor indexed="23"/>
        <bgColor indexed="64"/>
      </patternFill>
    </fill>
    <fill>
      <patternFill patternType="solid">
        <fgColor rgb="FFFFFF00"/>
        <bgColor indexed="64"/>
      </patternFill>
    </fill>
    <fill>
      <patternFill patternType="solid">
        <fgColor theme="8" tint="-0.249977111117893"/>
        <bgColor indexed="64"/>
      </patternFill>
    </fill>
    <fill>
      <patternFill patternType="solid">
        <fgColor theme="0" tint="-0.249977111117893"/>
        <bgColor indexed="64"/>
      </patternFill>
    </fill>
    <fill>
      <patternFill patternType="solid">
        <fgColor indexed="13"/>
        <bgColor indexed="64"/>
      </patternFill>
    </fill>
    <fill>
      <patternFill patternType="solid">
        <fgColor rgb="FF92D050"/>
        <bgColor indexed="64"/>
      </patternFill>
    </fill>
  </fills>
  <borders count="20">
    <border>
      <left/>
      <right/>
      <top/>
      <bottom/>
      <diagonal/>
    </border>
    <border>
      <left style="thin">
        <color indexed="8"/>
      </left>
      <right style="thin">
        <color indexed="8"/>
      </right>
      <top style="thin">
        <color indexed="8"/>
      </top>
      <bottom style="thin">
        <color indexed="8"/>
      </bottom>
      <diagonal/>
    </border>
    <border>
      <left/>
      <right/>
      <top style="double">
        <color indexed="8"/>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top/>
      <bottom style="medium">
        <color indexed="64"/>
      </bottom>
      <diagonal/>
    </border>
    <border>
      <left style="hair">
        <color indexed="9"/>
      </left>
      <right style="hair">
        <color indexed="9"/>
      </right>
      <top style="hair">
        <color indexed="9"/>
      </top>
      <bottom style="hair">
        <color indexed="9"/>
      </bottom>
      <diagonal/>
    </border>
    <border>
      <left/>
      <right style="medium">
        <color indexed="64"/>
      </right>
      <top/>
      <bottom/>
      <diagonal/>
    </border>
    <border>
      <left/>
      <right style="medium">
        <color indexed="64"/>
      </right>
      <top style="medium">
        <color indexed="64"/>
      </top>
      <bottom/>
      <diagonal/>
    </border>
    <border>
      <left/>
      <right/>
      <top style="thin">
        <color indexed="64"/>
      </top>
      <bottom style="thin">
        <color indexed="64"/>
      </bottom>
      <diagonal/>
    </border>
    <border>
      <left style="hair">
        <color indexed="9"/>
      </left>
      <right/>
      <top style="hair">
        <color indexed="9"/>
      </top>
      <bottom style="hair">
        <color indexed="9"/>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67">
    <xf numFmtId="0" fontId="0" fillId="0" borderId="0"/>
    <xf numFmtId="2" fontId="13" fillId="2" borderId="0">
      <alignment horizontal="center" vertical="center"/>
    </xf>
    <xf numFmtId="0" fontId="14" fillId="0" borderId="1"/>
    <xf numFmtId="0" fontId="15" fillId="0" borderId="0"/>
    <xf numFmtId="0" fontId="10" fillId="0" borderId="0" applyNumberFormat="0" applyFill="0" applyBorder="0" applyAlignment="0" applyProtection="0">
      <alignment vertical="top"/>
      <protection locked="0"/>
    </xf>
    <xf numFmtId="166" fontId="9" fillId="0" borderId="0" applyFont="0" applyFill="0" applyBorder="0" applyAlignment="0" applyProtection="0"/>
    <xf numFmtId="165" fontId="9" fillId="0" borderId="0" applyFont="0" applyFill="0" applyBorder="0" applyAlignment="0" applyProtection="0"/>
    <xf numFmtId="44" fontId="9" fillId="0" borderId="0" applyFont="0" applyFill="0" applyBorder="0" applyAlignment="0" applyProtection="0"/>
    <xf numFmtId="9" fontId="9" fillId="0" borderId="0" applyFont="0" applyFill="0" applyBorder="0" applyAlignment="0" applyProtection="0"/>
    <xf numFmtId="0" fontId="12" fillId="0" borderId="1"/>
    <xf numFmtId="0" fontId="12" fillId="0" borderId="0"/>
    <xf numFmtId="0" fontId="11" fillId="0" borderId="2"/>
    <xf numFmtId="0" fontId="12" fillId="0" borderId="0"/>
    <xf numFmtId="0" fontId="17" fillId="0" borderId="0"/>
    <xf numFmtId="0" fontId="18" fillId="0" borderId="0"/>
    <xf numFmtId="40" fontId="17" fillId="0" borderId="0" applyFont="0" applyFill="0" applyBorder="0" applyAlignment="0" applyProtection="0"/>
    <xf numFmtId="0" fontId="9" fillId="0" borderId="0"/>
    <xf numFmtId="0" fontId="8" fillId="0" borderId="0"/>
    <xf numFmtId="0" fontId="9" fillId="0" borderId="0"/>
    <xf numFmtId="0" fontId="9" fillId="0" borderId="0"/>
    <xf numFmtId="43" fontId="8" fillId="0" borderId="0" applyFont="0" applyFill="0" applyBorder="0" applyAlignment="0" applyProtection="0"/>
    <xf numFmtId="165" fontId="9" fillId="0" borderId="0" applyFont="0" applyFill="0" applyBorder="0" applyAlignment="0" applyProtection="0"/>
    <xf numFmtId="0" fontId="7" fillId="0" borderId="0"/>
    <xf numFmtId="0" fontId="29" fillId="0" borderId="0"/>
    <xf numFmtId="180" fontId="17" fillId="0" borderId="0" applyFont="0" applyFill="0" applyBorder="0" applyAlignment="0" applyProtection="0"/>
    <xf numFmtId="9" fontId="17" fillId="0" borderId="0" applyFont="0" applyFill="0" applyBorder="0" applyAlignment="0" applyProtection="0"/>
    <xf numFmtId="182" fontId="9" fillId="0" borderId="0" applyFont="0" applyFill="0" applyBorder="0" applyAlignment="0" applyProtection="0"/>
    <xf numFmtId="165" fontId="30" fillId="0" borderId="0" applyFont="0" applyFill="0" applyBorder="0" applyAlignment="0" applyProtection="0"/>
    <xf numFmtId="183" fontId="9" fillId="0" borderId="0" applyFont="0" applyFill="0" applyBorder="0" applyAlignment="0" applyProtection="0"/>
    <xf numFmtId="165" fontId="9" fillId="0" borderId="0" applyFont="0" applyFill="0" applyBorder="0" applyAlignment="0" applyProtection="0"/>
    <xf numFmtId="44" fontId="9" fillId="0" borderId="0" applyFont="0" applyFill="0" applyBorder="0" applyAlignment="0" applyProtection="0"/>
    <xf numFmtId="0" fontId="9" fillId="0" borderId="0"/>
    <xf numFmtId="9" fontId="9" fillId="0" borderId="0" applyFont="0" applyFill="0" applyBorder="0" applyAlignment="0" applyProtection="0"/>
    <xf numFmtId="0" fontId="17" fillId="0" borderId="0"/>
    <xf numFmtId="166" fontId="9" fillId="0" borderId="0" applyFont="0" applyFill="0" applyBorder="0" applyAlignment="0" applyProtection="0"/>
    <xf numFmtId="0" fontId="17" fillId="0" borderId="0"/>
    <xf numFmtId="40" fontId="17" fillId="0" borderId="0" applyFont="0" applyFill="0" applyBorder="0" applyAlignment="0" applyProtection="0"/>
    <xf numFmtId="0" fontId="9" fillId="0" borderId="0"/>
    <xf numFmtId="184" fontId="17" fillId="0" borderId="0" applyFont="0" applyFill="0" applyBorder="0" applyAlignment="0" applyProtection="0"/>
    <xf numFmtId="165" fontId="17" fillId="0" borderId="0" applyFont="0" applyFill="0" applyBorder="0" applyAlignment="0" applyProtection="0"/>
    <xf numFmtId="43" fontId="6" fillId="0" borderId="0" applyFont="0" applyFill="0" applyBorder="0" applyAlignment="0" applyProtection="0"/>
    <xf numFmtId="43" fontId="17" fillId="0" borderId="0" applyFont="0" applyFill="0" applyBorder="0" applyAlignment="0" applyProtection="0"/>
    <xf numFmtId="4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9" fillId="0" borderId="0"/>
    <xf numFmtId="43" fontId="9" fillId="0" borderId="0" applyFont="0" applyFill="0" applyBorder="0" applyAlignment="0" applyProtection="0"/>
    <xf numFmtId="0" fontId="9" fillId="0" borderId="0"/>
    <xf numFmtId="44" fontId="9" fillId="0" borderId="0" applyFont="0" applyFill="0" applyBorder="0" applyAlignment="0" applyProtection="0"/>
    <xf numFmtId="0" fontId="4" fillId="0" borderId="0"/>
    <xf numFmtId="0" fontId="3" fillId="0" borderId="0"/>
    <xf numFmtId="0" fontId="2" fillId="0" borderId="0"/>
    <xf numFmtId="0" fontId="1" fillId="0" borderId="0"/>
    <xf numFmtId="44" fontId="1" fillId="0" borderId="0" applyFont="0" applyFill="0" applyBorder="0" applyAlignment="0" applyProtection="0"/>
    <xf numFmtId="0" fontId="37" fillId="0" borderId="0"/>
    <xf numFmtId="9" fontId="17" fillId="0" borderId="0" applyFont="0" applyFill="0" applyBorder="0" applyAlignment="0" applyProtection="0"/>
    <xf numFmtId="9" fontId="9" fillId="0" borderId="0" applyFont="0" applyFill="0" applyBorder="0" applyAlignment="0" applyProtection="0"/>
  </cellStyleXfs>
  <cellXfs count="175">
    <xf numFmtId="0" fontId="0" fillId="0" borderId="0" xfId="0"/>
    <xf numFmtId="0" fontId="9" fillId="0" borderId="0" xfId="0" applyNumberFormat="1" applyFont="1" applyFill="1" applyBorder="1" applyAlignment="1">
      <alignment horizontal="center" vertical="top"/>
    </xf>
    <xf numFmtId="0" fontId="9" fillId="0" borderId="0" xfId="0" applyFont="1" applyBorder="1" applyAlignment="1">
      <alignment horizontal="center" vertical="top"/>
    </xf>
    <xf numFmtId="4" fontId="9" fillId="0" borderId="0" xfId="0" applyNumberFormat="1" applyFont="1" applyFill="1" applyBorder="1" applyAlignment="1">
      <alignment vertical="top"/>
    </xf>
    <xf numFmtId="0" fontId="9" fillId="0" borderId="0" xfId="0" applyFont="1"/>
    <xf numFmtId="0" fontId="9" fillId="0" borderId="0" xfId="0" applyFont="1" applyFill="1" applyBorder="1" applyAlignment="1">
      <alignment horizontal="right" vertical="top"/>
    </xf>
    <xf numFmtId="0" fontId="9" fillId="0" borderId="0" xfId="0" applyFont="1" applyAlignment="1">
      <alignment horizontal="center"/>
    </xf>
    <xf numFmtId="0" fontId="9" fillId="0" borderId="0" xfId="0" applyFont="1" applyAlignment="1">
      <alignment vertical="top"/>
    </xf>
    <xf numFmtId="0" fontId="9" fillId="0" borderId="0" xfId="0" applyFont="1" applyBorder="1" applyAlignment="1">
      <alignment vertical="top"/>
    </xf>
    <xf numFmtId="0" fontId="9" fillId="0" borderId="0" xfId="0" applyFont="1" applyBorder="1" applyAlignment="1">
      <alignment horizontal="left" vertical="top"/>
    </xf>
    <xf numFmtId="0" fontId="9" fillId="0" borderId="0" xfId="0" applyFont="1" applyFill="1" applyBorder="1" applyAlignment="1">
      <alignment vertical="top"/>
    </xf>
    <xf numFmtId="168" fontId="9" fillId="0" borderId="0" xfId="0" applyNumberFormat="1" applyFont="1" applyFill="1" applyBorder="1" applyAlignment="1">
      <alignment vertical="top"/>
    </xf>
    <xf numFmtId="0" fontId="19" fillId="3" borderId="8" xfId="0" applyFont="1" applyFill="1" applyBorder="1" applyAlignment="1">
      <alignment horizontal="center" vertical="center"/>
    </xf>
    <xf numFmtId="0" fontId="9" fillId="0" borderId="0" xfId="0" applyFont="1" applyBorder="1" applyAlignment="1">
      <alignment horizontal="right" vertical="top"/>
    </xf>
    <xf numFmtId="2" fontId="9" fillId="0" borderId="0" xfId="0" applyNumberFormat="1" applyFont="1" applyBorder="1" applyAlignment="1">
      <alignment horizontal="center" vertical="top" wrapText="1"/>
    </xf>
    <xf numFmtId="2" fontId="9" fillId="0" borderId="0" xfId="0" applyNumberFormat="1" applyFont="1" applyAlignment="1">
      <alignment horizontal="center" wrapText="1"/>
    </xf>
    <xf numFmtId="0" fontId="9" fillId="0" borderId="0" xfId="0" applyFont="1" applyAlignment="1">
      <alignment horizontal="left"/>
    </xf>
    <xf numFmtId="0" fontId="9" fillId="0" borderId="0" xfId="0" applyFont="1" applyFill="1" applyAlignment="1">
      <alignment horizontal="right"/>
    </xf>
    <xf numFmtId="0" fontId="9" fillId="0" borderId="0" xfId="0" applyFont="1" applyAlignment="1">
      <alignment horizontal="right"/>
    </xf>
    <xf numFmtId="2" fontId="16" fillId="0" borderId="0" xfId="0" applyNumberFormat="1" applyFont="1" applyFill="1" applyBorder="1" applyAlignment="1">
      <alignment horizontal="center" wrapText="1"/>
    </xf>
    <xf numFmtId="0" fontId="16" fillId="0" borderId="0" xfId="0" applyFont="1" applyFill="1" applyBorder="1" applyAlignment="1">
      <alignment horizontal="left"/>
    </xf>
    <xf numFmtId="0" fontId="16" fillId="0" borderId="0" xfId="0" applyFont="1" applyFill="1" applyBorder="1" applyAlignment="1">
      <alignment horizontal="center"/>
    </xf>
    <xf numFmtId="0" fontId="16" fillId="0" borderId="0" xfId="0" applyFont="1" applyFill="1" applyBorder="1" applyAlignment="1">
      <alignment horizontal="right"/>
    </xf>
    <xf numFmtId="4" fontId="9" fillId="0" borderId="0" xfId="0" applyNumberFormat="1" applyFont="1" applyBorder="1" applyAlignment="1">
      <alignment vertical="top"/>
    </xf>
    <xf numFmtId="1" fontId="16" fillId="0" borderId="0" xfId="0" applyNumberFormat="1" applyFont="1" applyFill="1" applyBorder="1" applyAlignment="1">
      <alignment horizontal="center" vertical="center"/>
    </xf>
    <xf numFmtId="168" fontId="9" fillId="0" borderId="0" xfId="7" applyNumberFormat="1" applyFont="1" applyBorder="1" applyAlignment="1">
      <alignment vertical="top"/>
    </xf>
    <xf numFmtId="169" fontId="9" fillId="0" borderId="0" xfId="5" applyNumberFormat="1" applyFont="1" applyBorder="1" applyAlignment="1">
      <alignment vertical="top"/>
    </xf>
    <xf numFmtId="0" fontId="19" fillId="3" borderId="0" xfId="0" applyFont="1" applyFill="1" applyBorder="1" applyAlignment="1">
      <alignment horizontal="right" vertical="top"/>
    </xf>
    <xf numFmtId="168" fontId="19" fillId="3" borderId="0" xfId="0" applyNumberFormat="1" applyFont="1" applyFill="1" applyBorder="1" applyAlignment="1">
      <alignment horizontal="right" vertical="top"/>
    </xf>
    <xf numFmtId="0" fontId="16" fillId="0" borderId="0" xfId="0" applyFont="1" applyBorder="1" applyAlignment="1">
      <alignment vertical="top"/>
    </xf>
    <xf numFmtId="0" fontId="19" fillId="3" borderId="8" xfId="0" applyFont="1" applyFill="1" applyBorder="1" applyAlignment="1">
      <alignment horizontal="center" vertical="center"/>
    </xf>
    <xf numFmtId="168" fontId="19" fillId="0" borderId="0" xfId="0" applyNumberFormat="1" applyFont="1" applyFill="1" applyBorder="1" applyAlignment="1">
      <alignment vertical="top"/>
    </xf>
    <xf numFmtId="169" fontId="9" fillId="0" borderId="0" xfId="5" applyNumberFormat="1" applyFont="1" applyFill="1" applyBorder="1" applyAlignment="1">
      <alignment horizontal="right" vertical="top"/>
    </xf>
    <xf numFmtId="2" fontId="9" fillId="0" borderId="0" xfId="0" applyNumberFormat="1" applyFont="1" applyFill="1" applyBorder="1" applyAlignment="1">
      <alignment horizontal="center" vertical="top" wrapText="1"/>
    </xf>
    <xf numFmtId="0" fontId="9" fillId="0" borderId="0" xfId="0" applyFont="1" applyFill="1" applyBorder="1" applyAlignment="1">
      <alignment horizontal="left" vertical="top"/>
    </xf>
    <xf numFmtId="0" fontId="9" fillId="0" borderId="0" xfId="0" applyFont="1" applyFill="1" applyBorder="1" applyAlignment="1">
      <alignment horizontal="center" vertical="top"/>
    </xf>
    <xf numFmtId="0" fontId="19" fillId="0" borderId="0" xfId="0" applyFont="1" applyFill="1" applyBorder="1" applyAlignment="1">
      <alignment horizontal="right" vertical="top"/>
    </xf>
    <xf numFmtId="168" fontId="19" fillId="0" borderId="0" xfId="0" applyNumberFormat="1" applyFont="1" applyFill="1" applyBorder="1" applyAlignment="1">
      <alignment horizontal="right" vertical="top"/>
    </xf>
    <xf numFmtId="0" fontId="9" fillId="0" borderId="0" xfId="0" applyFont="1" applyFill="1" applyAlignment="1">
      <alignment vertical="top"/>
    </xf>
    <xf numFmtId="0" fontId="9" fillId="0" borderId="0" xfId="14" applyFont="1" applyFill="1" applyBorder="1"/>
    <xf numFmtId="178" fontId="22" fillId="0" borderId="0" xfId="6" applyNumberFormat="1" applyFont="1" applyFill="1" applyBorder="1" applyAlignment="1">
      <alignment horizontal="right" vertical="top"/>
    </xf>
    <xf numFmtId="2" fontId="9" fillId="0" borderId="0" xfId="0" applyNumberFormat="1" applyFont="1" applyFill="1" applyBorder="1" applyAlignment="1">
      <alignment horizontal="right" vertical="top"/>
    </xf>
    <xf numFmtId="0" fontId="16" fillId="4" borderId="15" xfId="0" applyFont="1" applyFill="1" applyBorder="1" applyAlignment="1">
      <alignment horizontal="center"/>
    </xf>
    <xf numFmtId="0" fontId="23" fillId="4" borderId="15" xfId="0" applyFont="1" applyFill="1" applyBorder="1" applyAlignment="1">
      <alignment horizontal="center"/>
    </xf>
    <xf numFmtId="0" fontId="24" fillId="4" borderId="15" xfId="0" applyFont="1" applyFill="1" applyBorder="1" applyAlignment="1">
      <alignment horizontal="center"/>
    </xf>
    <xf numFmtId="169" fontId="9" fillId="0" borderId="0" xfId="5" applyNumberFormat="1" applyFont="1" applyFill="1" applyBorder="1" applyAlignment="1">
      <alignment vertical="top"/>
    </xf>
    <xf numFmtId="168" fontId="21" fillId="0" borderId="0" xfId="16" applyNumberFormat="1" applyFont="1" applyFill="1" applyBorder="1" applyAlignment="1" applyProtection="1">
      <alignment vertical="top"/>
    </xf>
    <xf numFmtId="2" fontId="26" fillId="0" borderId="0" xfId="0" applyNumberFormat="1" applyFont="1" applyFill="1" applyBorder="1" applyAlignment="1">
      <alignment horizontal="center" vertical="top" wrapText="1"/>
    </xf>
    <xf numFmtId="0" fontId="26" fillId="0" borderId="0" xfId="0" applyFont="1" applyFill="1" applyBorder="1" applyAlignment="1">
      <alignment horizontal="justify" vertical="top" wrapText="1"/>
    </xf>
    <xf numFmtId="0" fontId="26" fillId="0" borderId="0" xfId="0" applyFont="1" applyFill="1" applyBorder="1" applyAlignment="1">
      <alignment horizontal="center" vertical="top" wrapText="1"/>
    </xf>
    <xf numFmtId="175" fontId="27" fillId="0" borderId="0" xfId="5" applyNumberFormat="1" applyFont="1" applyFill="1" applyBorder="1" applyAlignment="1">
      <alignment horizontal="center" vertical="top" wrapText="1"/>
    </xf>
    <xf numFmtId="179" fontId="27" fillId="0" borderId="0" xfId="6" applyNumberFormat="1" applyFont="1" applyFill="1" applyBorder="1" applyAlignment="1">
      <alignment vertical="top" wrapText="1"/>
    </xf>
    <xf numFmtId="178" fontId="20" fillId="0" borderId="0" xfId="6" applyNumberFormat="1" applyFont="1" applyFill="1" applyBorder="1" applyAlignment="1">
      <alignment horizontal="right" vertical="top"/>
    </xf>
    <xf numFmtId="0" fontId="9" fillId="0" borderId="0" xfId="0" applyFont="1" applyBorder="1" applyAlignment="1"/>
    <xf numFmtId="0" fontId="33" fillId="0" borderId="15" xfId="37" applyFont="1" applyBorder="1" applyAlignment="1">
      <alignment horizontal="center" vertical="center"/>
    </xf>
    <xf numFmtId="0" fontId="33" fillId="0" borderId="15" xfId="16" applyNumberFormat="1" applyFont="1" applyFill="1" applyBorder="1" applyAlignment="1" applyProtection="1">
      <alignment horizontal="justify" vertical="top" wrapText="1"/>
    </xf>
    <xf numFmtId="0" fontId="33" fillId="0" borderId="15" xfId="16" applyNumberFormat="1" applyFont="1" applyFill="1" applyBorder="1" applyAlignment="1" applyProtection="1">
      <alignment horizontal="center" vertical="center"/>
    </xf>
    <xf numFmtId="165" fontId="9" fillId="0" borderId="0" xfId="6" applyFont="1" applyBorder="1" applyAlignment="1">
      <alignment vertical="top"/>
    </xf>
    <xf numFmtId="0" fontId="9" fillId="0" borderId="15" xfId="0" applyFont="1" applyFill="1" applyBorder="1" applyAlignment="1"/>
    <xf numFmtId="0" fontId="9" fillId="0" borderId="15" xfId="0" applyFont="1" applyFill="1" applyBorder="1" applyAlignment="1">
      <alignment vertical="top"/>
    </xf>
    <xf numFmtId="0" fontId="32" fillId="5" borderId="15" xfId="35" applyFont="1" applyFill="1" applyBorder="1" applyAlignment="1">
      <alignment vertical="center"/>
    </xf>
    <xf numFmtId="4" fontId="25" fillId="0" borderId="15" xfId="36" applyNumberFormat="1" applyFont="1" applyFill="1" applyBorder="1" applyAlignment="1">
      <alignment horizontal="right" vertical="center" wrapText="1"/>
    </xf>
    <xf numFmtId="44" fontId="31" fillId="0" borderId="15" xfId="35" applyNumberFormat="1" applyFont="1" applyFill="1" applyBorder="1" applyAlignment="1">
      <alignment horizontal="right" vertical="center" wrapText="1"/>
    </xf>
    <xf numFmtId="4" fontId="25" fillId="0" borderId="0" xfId="36" applyNumberFormat="1" applyFont="1" applyFill="1" applyBorder="1" applyAlignment="1">
      <alignment horizontal="right" vertical="center" wrapText="1"/>
    </xf>
    <xf numFmtId="165" fontId="16" fillId="0" borderId="0" xfId="6" applyFont="1" applyFill="1" applyBorder="1" applyAlignment="1">
      <alignment horizontal="center"/>
    </xf>
    <xf numFmtId="165" fontId="32" fillId="5" borderId="15" xfId="6" applyFont="1" applyFill="1" applyBorder="1" applyAlignment="1">
      <alignment vertical="center"/>
    </xf>
    <xf numFmtId="165" fontId="20" fillId="0" borderId="0" xfId="6" applyFont="1" applyFill="1" applyBorder="1" applyAlignment="1">
      <alignment horizontal="right" vertical="top"/>
    </xf>
    <xf numFmtId="165" fontId="19" fillId="3" borderId="0" xfId="6" applyFont="1" applyFill="1" applyBorder="1" applyAlignment="1">
      <alignment horizontal="right" vertical="top"/>
    </xf>
    <xf numFmtId="165" fontId="19" fillId="0" borderId="0" xfId="6" applyFont="1" applyFill="1" applyBorder="1" applyAlignment="1">
      <alignment horizontal="right" vertical="top"/>
    </xf>
    <xf numFmtId="165" fontId="9" fillId="0" borderId="0" xfId="6" applyFont="1"/>
    <xf numFmtId="165" fontId="9" fillId="0" borderId="0" xfId="6" applyFont="1" applyAlignment="1">
      <alignment vertical="top"/>
    </xf>
    <xf numFmtId="165" fontId="16" fillId="4" borderId="15" xfId="6" applyFont="1" applyFill="1" applyBorder="1" applyAlignment="1">
      <alignment horizontal="center"/>
    </xf>
    <xf numFmtId="165" fontId="24" fillId="0" borderId="0" xfId="6" applyFont="1" applyFill="1" applyBorder="1" applyAlignment="1">
      <alignment horizontal="right" vertical="top"/>
    </xf>
    <xf numFmtId="165" fontId="9" fillId="0" borderId="0" xfId="6" applyFont="1" applyFill="1" applyAlignment="1">
      <alignment vertical="top"/>
    </xf>
    <xf numFmtId="165" fontId="23" fillId="4" borderId="15" xfId="6" applyFont="1" applyFill="1" applyBorder="1" applyAlignment="1">
      <alignment horizontal="center"/>
    </xf>
    <xf numFmtId="165" fontId="24" fillId="4" borderId="15" xfId="6" applyFont="1" applyFill="1" applyBorder="1" applyAlignment="1">
      <alignment horizontal="center"/>
    </xf>
    <xf numFmtId="0" fontId="32" fillId="5" borderId="13" xfId="35" applyFont="1" applyFill="1" applyBorder="1" applyAlignment="1">
      <alignment vertical="center"/>
    </xf>
    <xf numFmtId="0" fontId="33" fillId="0" borderId="17" xfId="37" applyFont="1" applyBorder="1" applyAlignment="1">
      <alignment horizontal="center" vertical="top"/>
    </xf>
    <xf numFmtId="0" fontId="32" fillId="5" borderId="17" xfId="35" applyFont="1" applyFill="1" applyBorder="1" applyAlignment="1">
      <alignment vertical="center"/>
    </xf>
    <xf numFmtId="165" fontId="25" fillId="0" borderId="0" xfId="6" applyFont="1" applyFill="1" applyBorder="1" applyAlignment="1">
      <alignment horizontal="right" vertical="center" wrapText="1"/>
    </xf>
    <xf numFmtId="4" fontId="25" fillId="0" borderId="4" xfId="36" applyNumberFormat="1" applyFont="1" applyFill="1" applyBorder="1" applyAlignment="1">
      <alignment horizontal="right" vertical="center" wrapText="1"/>
    </xf>
    <xf numFmtId="165" fontId="25" fillId="0" borderId="5" xfId="6" applyFont="1" applyFill="1" applyBorder="1" applyAlignment="1">
      <alignment horizontal="right" vertical="center" wrapText="1"/>
    </xf>
    <xf numFmtId="4" fontId="25" fillId="0" borderId="5" xfId="36" applyNumberFormat="1" applyFont="1" applyFill="1" applyBorder="1" applyAlignment="1">
      <alignment horizontal="right" vertical="center" wrapText="1"/>
    </xf>
    <xf numFmtId="165" fontId="25" fillId="0" borderId="10" xfId="6" applyFont="1" applyFill="1" applyBorder="1" applyAlignment="1">
      <alignment horizontal="right" vertical="center" wrapText="1"/>
    </xf>
    <xf numFmtId="4" fontId="25" fillId="0" borderId="6" xfId="36" applyNumberFormat="1" applyFont="1" applyFill="1" applyBorder="1" applyAlignment="1">
      <alignment horizontal="right" vertical="center" wrapText="1"/>
    </xf>
    <xf numFmtId="165" fontId="25" fillId="0" borderId="9" xfId="6" applyFont="1" applyFill="1" applyBorder="1" applyAlignment="1">
      <alignment horizontal="right" vertical="center" wrapText="1"/>
    </xf>
    <xf numFmtId="0" fontId="32" fillId="5" borderId="16" xfId="35" applyFont="1" applyFill="1" applyBorder="1" applyAlignment="1">
      <alignment vertical="center"/>
    </xf>
    <xf numFmtId="168" fontId="28" fillId="0" borderId="3" xfId="16" applyNumberFormat="1" applyFont="1" applyFill="1" applyBorder="1" applyAlignment="1" applyProtection="1"/>
    <xf numFmtId="0" fontId="32" fillId="5" borderId="18" xfId="35" applyFont="1" applyFill="1" applyBorder="1" applyAlignment="1">
      <alignment vertical="center"/>
    </xf>
    <xf numFmtId="44" fontId="25" fillId="0" borderId="18" xfId="38" applyNumberFormat="1" applyFont="1" applyFill="1" applyBorder="1" applyAlignment="1">
      <alignment horizontal="right" vertical="center" wrapText="1"/>
    </xf>
    <xf numFmtId="0" fontId="16" fillId="4" borderId="15" xfId="0" applyFont="1" applyFill="1" applyBorder="1" applyAlignment="1"/>
    <xf numFmtId="44" fontId="34" fillId="4" borderId="15" xfId="35" applyNumberFormat="1" applyFont="1" applyFill="1" applyBorder="1" applyAlignment="1">
      <alignment horizontal="right" vertical="center" wrapText="1"/>
    </xf>
    <xf numFmtId="44" fontId="35" fillId="4" borderId="18" xfId="38" applyNumberFormat="1" applyFont="1" applyFill="1" applyBorder="1" applyAlignment="1">
      <alignment horizontal="right" vertical="center" wrapText="1"/>
    </xf>
    <xf numFmtId="44" fontId="35" fillId="0" borderId="18" xfId="38" applyNumberFormat="1" applyFont="1" applyFill="1" applyBorder="1" applyAlignment="1">
      <alignment horizontal="right" vertical="center" wrapText="1"/>
    </xf>
    <xf numFmtId="0" fontId="9" fillId="0" borderId="0" xfId="0" applyFont="1" applyFill="1" applyBorder="1" applyAlignment="1"/>
    <xf numFmtId="2" fontId="19" fillId="3" borderId="8" xfId="0" applyNumberFormat="1" applyFont="1" applyFill="1" applyBorder="1" applyAlignment="1">
      <alignment horizontal="center" vertical="center" wrapText="1"/>
    </xf>
    <xf numFmtId="0" fontId="33" fillId="0" borderId="13" xfId="37" applyFont="1" applyBorder="1" applyAlignment="1">
      <alignment horizontal="center" vertical="top"/>
    </xf>
    <xf numFmtId="2" fontId="9" fillId="4" borderId="15" xfId="0" applyNumberFormat="1" applyFont="1" applyFill="1" applyBorder="1" applyAlignment="1">
      <alignment horizontal="center" vertical="top" wrapText="1"/>
    </xf>
    <xf numFmtId="0" fontId="16" fillId="7" borderId="15" xfId="0" applyFont="1" applyFill="1" applyBorder="1" applyAlignment="1">
      <alignment horizontal="justify"/>
    </xf>
    <xf numFmtId="0" fontId="9" fillId="0" borderId="15" xfId="0" applyFont="1" applyBorder="1" applyAlignment="1">
      <alignment horizontal="center" vertical="top"/>
    </xf>
    <xf numFmtId="0" fontId="9" fillId="0" borderId="15" xfId="0" applyFont="1" applyBorder="1" applyAlignment="1">
      <alignment vertical="top"/>
    </xf>
    <xf numFmtId="2" fontId="16" fillId="6" borderId="15" xfId="0" applyNumberFormat="1" applyFont="1" applyFill="1" applyBorder="1" applyAlignment="1">
      <alignment horizontal="center" vertical="top" wrapText="1"/>
    </xf>
    <xf numFmtId="0" fontId="16" fillId="6" borderId="15" xfId="0" applyFont="1" applyFill="1" applyBorder="1" applyAlignment="1">
      <alignment horizontal="justify" vertical="top" wrapText="1"/>
    </xf>
    <xf numFmtId="0" fontId="9" fillId="0" borderId="15" xfId="16" applyNumberFormat="1" applyFont="1" applyFill="1" applyBorder="1" applyAlignment="1" applyProtection="1">
      <alignment horizontal="center" vertical="top"/>
    </xf>
    <xf numFmtId="4" fontId="36" fillId="0" borderId="15" xfId="14" applyNumberFormat="1" applyFont="1" applyBorder="1" applyAlignment="1">
      <alignment horizontal="center" vertical="top"/>
    </xf>
    <xf numFmtId="0" fontId="9" fillId="0" borderId="15" xfId="0" applyFont="1" applyFill="1" applyBorder="1" applyAlignment="1">
      <alignment horizontal="center" vertical="top" wrapText="1"/>
    </xf>
    <xf numFmtId="0" fontId="9" fillId="0" borderId="15" xfId="0" applyFont="1" applyFill="1" applyBorder="1" applyAlignment="1">
      <alignment horizontal="justify" vertical="top" wrapText="1"/>
    </xf>
    <xf numFmtId="2" fontId="9" fillId="0" borderId="15" xfId="0" applyNumberFormat="1" applyFont="1" applyBorder="1" applyAlignment="1">
      <alignment horizontal="center" vertical="top" wrapText="1"/>
    </xf>
    <xf numFmtId="2" fontId="9" fillId="0" borderId="15" xfId="0" applyNumberFormat="1" applyFont="1" applyFill="1" applyBorder="1" applyAlignment="1">
      <alignment horizontal="center" vertical="top" wrapText="1"/>
    </xf>
    <xf numFmtId="2" fontId="16" fillId="0" borderId="15" xfId="0" applyNumberFormat="1" applyFont="1" applyFill="1" applyBorder="1" applyAlignment="1">
      <alignment horizontal="center" vertical="top" wrapText="1"/>
    </xf>
    <xf numFmtId="0" fontId="16" fillId="0" borderId="15" xfId="0" applyFont="1" applyFill="1" applyBorder="1" applyAlignment="1">
      <alignment horizontal="justify" vertical="top" wrapText="1"/>
    </xf>
    <xf numFmtId="0" fontId="16" fillId="6" borderId="15" xfId="0" applyFont="1" applyFill="1" applyBorder="1" applyAlignment="1">
      <alignment horizontal="center" vertical="top" wrapText="1"/>
    </xf>
    <xf numFmtId="0" fontId="9" fillId="0" borderId="15" xfId="18" applyFont="1" applyBorder="1" applyAlignment="1">
      <alignment horizontal="center" vertical="top"/>
    </xf>
    <xf numFmtId="4" fontId="36" fillId="0" borderId="15" xfId="14" applyNumberFormat="1" applyFont="1" applyFill="1" applyBorder="1" applyAlignment="1">
      <alignment horizontal="center" vertical="top"/>
    </xf>
    <xf numFmtId="0" fontId="9" fillId="0" borderId="15" xfId="0" applyFont="1" applyFill="1" applyBorder="1" applyAlignment="1">
      <alignment horizontal="center" vertical="top"/>
    </xf>
    <xf numFmtId="0" fontId="16" fillId="0" borderId="15" xfId="0" applyFont="1" applyFill="1" applyBorder="1" applyAlignment="1">
      <alignment horizontal="center" vertical="top" wrapText="1"/>
    </xf>
    <xf numFmtId="2" fontId="16" fillId="4" borderId="15" xfId="0" applyNumberFormat="1" applyFont="1" applyFill="1" applyBorder="1" applyAlignment="1">
      <alignment horizontal="center" vertical="top" wrapText="1"/>
    </xf>
    <xf numFmtId="0" fontId="16" fillId="4" borderId="15" xfId="0" applyFont="1" applyFill="1" applyBorder="1" applyAlignment="1">
      <alignment horizontal="justify" vertical="top" wrapText="1"/>
    </xf>
    <xf numFmtId="2" fontId="9" fillId="6" borderId="15" xfId="0" applyNumberFormat="1" applyFont="1" applyFill="1" applyBorder="1" applyAlignment="1">
      <alignment horizontal="center" vertical="top" wrapText="1"/>
    </xf>
    <xf numFmtId="0" fontId="9" fillId="0" borderId="19" xfId="0" applyFont="1" applyBorder="1" applyAlignment="1">
      <alignment horizontal="center" vertical="top"/>
    </xf>
    <xf numFmtId="2" fontId="16" fillId="0" borderId="15" xfId="0" applyNumberFormat="1" applyFont="1" applyBorder="1" applyAlignment="1">
      <alignment horizontal="center" vertical="top" wrapText="1"/>
    </xf>
    <xf numFmtId="2" fontId="16" fillId="0" borderId="15" xfId="0" applyNumberFormat="1" applyFont="1" applyFill="1" applyBorder="1" applyAlignment="1">
      <alignment horizontal="center" vertical="top"/>
    </xf>
    <xf numFmtId="0" fontId="9" fillId="0" borderId="15" xfId="14" applyFont="1" applyFill="1" applyBorder="1" applyAlignment="1">
      <alignment horizontal="center"/>
    </xf>
    <xf numFmtId="2" fontId="9" fillId="0" borderId="15" xfId="0" applyNumberFormat="1" applyFont="1" applyFill="1" applyBorder="1" applyAlignment="1">
      <alignment horizontal="center" vertical="top"/>
    </xf>
    <xf numFmtId="168" fontId="9" fillId="0" borderId="15" xfId="16" applyNumberFormat="1" applyFont="1" applyFill="1" applyBorder="1" applyAlignment="1" applyProtection="1">
      <alignment vertical="top"/>
    </xf>
    <xf numFmtId="168" fontId="16" fillId="0" borderId="15" xfId="16" applyNumberFormat="1" applyFont="1" applyFill="1" applyBorder="1" applyAlignment="1" applyProtection="1">
      <alignment vertical="top"/>
    </xf>
    <xf numFmtId="44" fontId="25" fillId="6" borderId="15" xfId="38" applyNumberFormat="1" applyFont="1" applyFill="1" applyBorder="1" applyAlignment="1">
      <alignment horizontal="right" vertical="center" wrapText="1"/>
    </xf>
    <xf numFmtId="44" fontId="35" fillId="4" borderId="15" xfId="38" applyNumberFormat="1" applyFont="1" applyFill="1" applyBorder="1" applyAlignment="1">
      <alignment horizontal="right" vertical="center" wrapText="1"/>
    </xf>
    <xf numFmtId="0" fontId="16" fillId="8" borderId="15" xfId="0" applyFont="1" applyFill="1" applyBorder="1" applyAlignment="1">
      <alignment horizontal="center"/>
    </xf>
    <xf numFmtId="165" fontId="16" fillId="8" borderId="15" xfId="6" applyFont="1" applyFill="1" applyBorder="1" applyAlignment="1">
      <alignment horizontal="center"/>
    </xf>
    <xf numFmtId="0" fontId="23" fillId="8" borderId="15" xfId="0" applyFont="1" applyFill="1" applyBorder="1" applyAlignment="1">
      <alignment horizontal="center"/>
    </xf>
    <xf numFmtId="165" fontId="23" fillId="8" borderId="15" xfId="6" applyFont="1" applyFill="1" applyBorder="1" applyAlignment="1">
      <alignment horizontal="center"/>
    </xf>
    <xf numFmtId="0" fontId="24" fillId="8" borderId="15" xfId="0" applyFont="1" applyFill="1" applyBorder="1" applyAlignment="1">
      <alignment horizontal="center"/>
    </xf>
    <xf numFmtId="165" fontId="24" fillId="8" borderId="15" xfId="6" applyFont="1" applyFill="1" applyBorder="1" applyAlignment="1">
      <alignment horizontal="center"/>
    </xf>
    <xf numFmtId="165" fontId="35" fillId="0" borderId="15" xfId="6" applyFont="1" applyFill="1" applyBorder="1" applyAlignment="1">
      <alignment horizontal="right" vertical="center" wrapText="1"/>
    </xf>
    <xf numFmtId="0" fontId="33" fillId="0" borderId="0" xfId="16" applyNumberFormat="1" applyFont="1" applyFill="1" applyBorder="1" applyAlignment="1" applyProtection="1">
      <alignment horizontal="justify" vertical="top" wrapText="1"/>
    </xf>
    <xf numFmtId="0" fontId="33" fillId="0" borderId="0" xfId="16" applyNumberFormat="1" applyFont="1" applyFill="1" applyBorder="1" applyAlignment="1" applyProtection="1">
      <alignment horizontal="center" vertical="center"/>
    </xf>
    <xf numFmtId="44" fontId="31" fillId="0" borderId="0" xfId="35" applyNumberFormat="1" applyFont="1" applyFill="1" applyBorder="1" applyAlignment="1">
      <alignment horizontal="right" vertical="center" wrapText="1"/>
    </xf>
    <xf numFmtId="44" fontId="35" fillId="4" borderId="0" xfId="38" applyNumberFormat="1" applyFont="1" applyFill="1" applyBorder="1" applyAlignment="1">
      <alignment horizontal="right" vertical="center" wrapText="1"/>
    </xf>
    <xf numFmtId="0" fontId="33" fillId="0" borderId="0" xfId="37" applyFont="1" applyFill="1" applyBorder="1" applyAlignment="1">
      <alignment horizontal="center" vertical="top"/>
    </xf>
    <xf numFmtId="44" fontId="35" fillId="0" borderId="0" xfId="38" applyNumberFormat="1" applyFont="1" applyFill="1" applyBorder="1" applyAlignment="1">
      <alignment horizontal="right" vertical="center" wrapText="1"/>
    </xf>
    <xf numFmtId="0" fontId="9" fillId="0" borderId="0" xfId="16" applyNumberFormat="1" applyFont="1" applyFill="1" applyBorder="1" applyAlignment="1" applyProtection="1">
      <alignment horizontal="center" vertical="top"/>
    </xf>
    <xf numFmtId="4" fontId="36" fillId="0" borderId="0" xfId="14" applyNumberFormat="1" applyFont="1" applyBorder="1" applyAlignment="1">
      <alignment horizontal="center" vertical="top"/>
    </xf>
    <xf numFmtId="168" fontId="9" fillId="0" borderId="0" xfId="16" applyNumberFormat="1" applyFont="1" applyFill="1" applyBorder="1" applyAlignment="1" applyProtection="1">
      <alignment vertical="top"/>
    </xf>
    <xf numFmtId="0" fontId="9" fillId="0" borderId="0" xfId="0" applyFont="1" applyFill="1" applyBorder="1" applyAlignment="1">
      <alignment horizontal="justify" vertical="top" wrapText="1"/>
    </xf>
    <xf numFmtId="0" fontId="38" fillId="0" borderId="7" xfId="0" applyFont="1" applyBorder="1" applyAlignment="1">
      <alignment horizontal="justify" vertical="center" wrapText="1"/>
    </xf>
    <xf numFmtId="0" fontId="38" fillId="0" borderId="7" xfId="0" applyFont="1" applyBorder="1" applyAlignment="1">
      <alignment horizontal="center" vertical="center" wrapText="1"/>
    </xf>
    <xf numFmtId="0" fontId="39" fillId="0" borderId="7" xfId="0" applyFont="1" applyBorder="1" applyAlignment="1">
      <alignment horizontal="justify" vertical="center" wrapText="1"/>
    </xf>
    <xf numFmtId="2" fontId="9" fillId="0" borderId="0" xfId="0" applyNumberFormat="1" applyFont="1" applyBorder="1" applyAlignment="1"/>
    <xf numFmtId="2" fontId="9" fillId="0" borderId="0" xfId="0" applyNumberFormat="1" applyFont="1" applyFill="1" applyBorder="1" applyAlignment="1"/>
    <xf numFmtId="165" fontId="25" fillId="0" borderId="0" xfId="6" applyFont="1" applyFill="1" applyBorder="1" applyAlignment="1">
      <alignment horizontal="right" vertical="top" wrapText="1"/>
    </xf>
    <xf numFmtId="4" fontId="9" fillId="0" borderId="0" xfId="0" applyNumberFormat="1" applyFont="1" applyBorder="1" applyAlignment="1"/>
    <xf numFmtId="4" fontId="9" fillId="0" borderId="0" xfId="0" applyNumberFormat="1" applyFont="1" applyAlignment="1">
      <alignment horizontal="center" vertical="top"/>
    </xf>
    <xf numFmtId="4" fontId="9" fillId="0" borderId="0" xfId="0" applyNumberFormat="1" applyFont="1" applyBorder="1" applyAlignment="1">
      <alignment horizontal="center" vertical="top"/>
    </xf>
    <xf numFmtId="4" fontId="9" fillId="0" borderId="0" xfId="0" applyNumberFormat="1" applyFont="1" applyFill="1" applyBorder="1" applyAlignment="1">
      <alignment horizontal="center" vertical="top"/>
    </xf>
    <xf numFmtId="4" fontId="9" fillId="0" borderId="0" xfId="0" applyNumberFormat="1" applyFont="1" applyFill="1" applyAlignment="1">
      <alignment horizontal="center" vertical="top"/>
    </xf>
    <xf numFmtId="4" fontId="16" fillId="4" borderId="15" xfId="0" applyNumberFormat="1" applyFont="1" applyFill="1" applyBorder="1" applyAlignment="1">
      <alignment horizontal="center" vertical="top"/>
    </xf>
    <xf numFmtId="4" fontId="32" fillId="5" borderId="15" xfId="35" applyNumberFormat="1" applyFont="1" applyFill="1" applyBorder="1" applyAlignment="1">
      <alignment horizontal="center" vertical="top"/>
    </xf>
    <xf numFmtId="4" fontId="25" fillId="0" borderId="0" xfId="36" applyNumberFormat="1" applyFont="1" applyFill="1" applyBorder="1" applyAlignment="1">
      <alignment horizontal="center" vertical="top" wrapText="1"/>
    </xf>
    <xf numFmtId="0" fontId="23" fillId="4" borderId="15" xfId="0" applyFont="1" applyFill="1" applyBorder="1" applyAlignment="1">
      <alignment horizontal="center" vertical="top"/>
    </xf>
    <xf numFmtId="0" fontId="32" fillId="5" borderId="15" xfId="35" applyFont="1" applyFill="1" applyBorder="1" applyAlignment="1">
      <alignment vertical="top"/>
    </xf>
    <xf numFmtId="4" fontId="25" fillId="0" borderId="0" xfId="36" applyNumberFormat="1" applyFont="1" applyFill="1" applyBorder="1" applyAlignment="1">
      <alignment horizontal="right" vertical="top" wrapText="1"/>
    </xf>
    <xf numFmtId="4" fontId="9" fillId="4" borderId="0" xfId="0" applyNumberFormat="1" applyFont="1" applyFill="1" applyBorder="1" applyAlignment="1">
      <alignment horizontal="center" vertical="top"/>
    </xf>
    <xf numFmtId="0" fontId="16" fillId="4" borderId="14" xfId="0" applyFont="1" applyFill="1" applyBorder="1" applyAlignment="1">
      <alignment horizontal="center"/>
    </xf>
    <xf numFmtId="0" fontId="16" fillId="4" borderId="11" xfId="0" applyFont="1" applyFill="1" applyBorder="1" applyAlignment="1">
      <alignment horizontal="center"/>
    </xf>
    <xf numFmtId="0" fontId="16" fillId="4" borderId="13" xfId="0" applyFont="1" applyFill="1" applyBorder="1" applyAlignment="1">
      <alignment horizontal="center"/>
    </xf>
    <xf numFmtId="0" fontId="16" fillId="8" borderId="14" xfId="0" applyFont="1" applyFill="1" applyBorder="1" applyAlignment="1">
      <alignment horizontal="center"/>
    </xf>
    <xf numFmtId="0" fontId="16" fillId="8" borderId="11" xfId="0" applyFont="1" applyFill="1" applyBorder="1" applyAlignment="1">
      <alignment horizontal="center"/>
    </xf>
    <xf numFmtId="0" fontId="16" fillId="8" borderId="13" xfId="0" applyFont="1" applyFill="1" applyBorder="1" applyAlignment="1">
      <alignment horizontal="center"/>
    </xf>
    <xf numFmtId="2" fontId="16" fillId="0" borderId="0" xfId="0" applyNumberFormat="1" applyFont="1" applyAlignment="1">
      <alignment horizontal="center" wrapText="1"/>
    </xf>
    <xf numFmtId="0" fontId="19" fillId="3" borderId="8" xfId="0" applyFont="1" applyFill="1" applyBorder="1" applyAlignment="1">
      <alignment horizontal="center" vertical="center" wrapText="1"/>
    </xf>
    <xf numFmtId="0" fontId="19" fillId="3" borderId="12" xfId="0" applyFont="1" applyFill="1" applyBorder="1" applyAlignment="1">
      <alignment horizontal="center" vertical="center" wrapText="1"/>
    </xf>
    <xf numFmtId="0" fontId="19" fillId="3" borderId="8" xfId="0" applyFont="1" applyFill="1" applyBorder="1" applyAlignment="1">
      <alignment horizontal="center" vertical="center"/>
    </xf>
    <xf numFmtId="2" fontId="19" fillId="3" borderId="8" xfId="0" applyNumberFormat="1" applyFont="1" applyFill="1" applyBorder="1" applyAlignment="1">
      <alignment horizontal="center" vertical="center" wrapText="1"/>
    </xf>
    <xf numFmtId="0" fontId="19" fillId="3" borderId="8" xfId="0" applyFont="1" applyFill="1" applyBorder="1" applyAlignment="1">
      <alignment horizontal="center"/>
    </xf>
  </cellXfs>
  <cellStyles count="67">
    <cellStyle name="%" xfId="55"/>
    <cellStyle name="1" xfId="1"/>
    <cellStyle name="ESTI1 - Style1" xfId="2"/>
    <cellStyle name="ESTI2 - Style2" xfId="3"/>
    <cellStyle name="Euro" xfId="26"/>
    <cellStyle name="Hyperlink" xfId="4"/>
    <cellStyle name="Millares" xfId="5" builtinId="3"/>
    <cellStyle name="Millares 2" xfId="36"/>
    <cellStyle name="Millares 2 2" xfId="34"/>
    <cellStyle name="Millares 28" xfId="20"/>
    <cellStyle name="Millares 3" xfId="15"/>
    <cellStyle name="Millares 3 2" xfId="40"/>
    <cellStyle name="Millares 4" xfId="41"/>
    <cellStyle name="Millares 5" xfId="56"/>
    <cellStyle name="Moneda" xfId="6" builtinId="4"/>
    <cellStyle name="Moneda 2" xfId="27"/>
    <cellStyle name="Moneda 2 2" xfId="38"/>
    <cellStyle name="Moneda 2 2 2" xfId="58"/>
    <cellStyle name="Moneda 3" xfId="28"/>
    <cellStyle name="Moneda 3 2" xfId="42"/>
    <cellStyle name="Moneda 4" xfId="29"/>
    <cellStyle name="Moneda 5" xfId="30"/>
    <cellStyle name="Moneda 6" xfId="39"/>
    <cellStyle name="Moneda 6 2" xfId="21"/>
    <cellStyle name="Moneda 7" xfId="63"/>
    <cellStyle name="Moneda 8" xfId="24"/>
    <cellStyle name="Moneda_PRESUPUESTO 2a. ETAPA" xfId="7"/>
    <cellStyle name="Normal" xfId="0" builtinId="0"/>
    <cellStyle name="Normal 10" xfId="62"/>
    <cellStyle name="Normal 2" xfId="13"/>
    <cellStyle name="Normal 2 2" xfId="18"/>
    <cellStyle name="Normal 2 3" xfId="43"/>
    <cellStyle name="Normal 2 4" xfId="44"/>
    <cellStyle name="Normal 2 5" xfId="45"/>
    <cellStyle name="Normal 2 6" xfId="46"/>
    <cellStyle name="Normal 28" xfId="17"/>
    <cellStyle name="Normal 28 2" xfId="22"/>
    <cellStyle name="Normal 3" xfId="31"/>
    <cellStyle name="Normal 3 12" xfId="19"/>
    <cellStyle name="Normal 3 2" xfId="35"/>
    <cellStyle name="Normal 4" xfId="47"/>
    <cellStyle name="Normal 4 2" xfId="16"/>
    <cellStyle name="Normal 4 2 2" xfId="57"/>
    <cellStyle name="Normal 4 3" xfId="48"/>
    <cellStyle name="Normal 4 4" xfId="49"/>
    <cellStyle name="Normal 4 5" xfId="50"/>
    <cellStyle name="Normal 4 6" xfId="51"/>
    <cellStyle name="Normal 5" xfId="52"/>
    <cellStyle name="Normal 5 2" xfId="53"/>
    <cellStyle name="Normal 6" xfId="23"/>
    <cellStyle name="Normal 6 2" xfId="37"/>
    <cellStyle name="Normal 7" xfId="33"/>
    <cellStyle name="Normal 8" xfId="54"/>
    <cellStyle name="Normal 8 2" xfId="64"/>
    <cellStyle name="Normal 9" xfId="59"/>
    <cellStyle name="Normal 9 2" xfId="60"/>
    <cellStyle name="Normal 9 2 2" xfId="61"/>
    <cellStyle name="Normal_PRESUPUESTO (2)" xfId="14"/>
    <cellStyle name="Percent_CELSAJ46" xfId="8"/>
    <cellStyle name="Porcentaje 2" xfId="25"/>
    <cellStyle name="Porcentaje 2 2" xfId="65"/>
    <cellStyle name="Porcentaje 2 3" xfId="66"/>
    <cellStyle name="Porcentual 2" xfId="32"/>
    <cellStyle name="STYL1 - Modelo1" xfId="9"/>
    <cellStyle name="STYL2 - Modelo2" xfId="10"/>
    <cellStyle name="STYL3 - Modelo3" xfId="11"/>
    <cellStyle name="STYL4 - Modelo4" xfId="12"/>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CCFF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os\c\Documentos%202\Excel%202\DGCOP\OP04-7%20Solidaridad.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PEVNA1801\SYS\USER\PROGR\INGBECE\FORMATO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Documentos%201\Excel%201\Caval%201\DGCOP\Estimaciones%20OP05-9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sheetName val="Estimación"/>
      <sheetName val="Conceptos"/>
      <sheetName val="DATOS GENERALES"/>
      <sheetName val="oficio rec"/>
      <sheetName val="Factura"/>
      <sheetName val="Recibo"/>
      <sheetName val="Caratula"/>
      <sheetName val="1a PARTIDA"/>
      <sheetName val="2a PARTIDA"/>
      <sheetName val="Hoja2"/>
      <sheetName val="Hoja3"/>
      <sheetName val="3a PARTIDA"/>
      <sheetName val="Generador"/>
      <sheetName val="DATOS_GENERALES"/>
      <sheetName val="oficio_rec"/>
      <sheetName val="1a_PARTIDA"/>
      <sheetName val="2a_PARTIDA"/>
      <sheetName val="3a_PARTIDA"/>
    </sheetNames>
    <sheetDataSet>
      <sheetData sheetId="0" refreshError="1"/>
      <sheetData sheetId="1" refreshError="1"/>
      <sheetData sheetId="2" refreshError="1">
        <row r="4">
          <cell r="F4">
            <v>0</v>
          </cell>
        </row>
        <row r="5">
          <cell r="F5">
            <v>0</v>
          </cell>
        </row>
        <row r="6">
          <cell r="B6" t="str">
            <v>1.TRABAJOS PRELIMINARES</v>
          </cell>
          <cell r="F6">
            <v>2031.7199999999998</v>
          </cell>
          <cell r="H6">
            <v>0</v>
          </cell>
          <cell r="I6">
            <v>0</v>
          </cell>
          <cell r="J6">
            <v>0</v>
          </cell>
        </row>
        <row r="7">
          <cell r="B7" t="str">
            <v>Limpieza, trazo y nivelación del terreno (area de edificio.)</v>
          </cell>
          <cell r="C7" t="str">
            <v>M2</v>
          </cell>
          <cell r="D7">
            <v>74.88</v>
          </cell>
          <cell r="E7">
            <v>7.06</v>
          </cell>
          <cell r="F7">
            <v>528.65</v>
          </cell>
          <cell r="H7">
            <v>0</v>
          </cell>
          <cell r="I7">
            <v>0</v>
          </cell>
          <cell r="J7">
            <v>0</v>
          </cell>
        </row>
        <row r="8">
          <cell r="B8" t="str">
            <v>Excavación a mano en terreno tipo "B" investigado en obra, cualquier profundidad. Incluye afine de talud y acarreo dentro y fuera de la obra de material no util.</v>
          </cell>
          <cell r="C8" t="str">
            <v>M3</v>
          </cell>
          <cell r="D8">
            <v>19.059999999999999</v>
          </cell>
          <cell r="E8">
            <v>47.02</v>
          </cell>
          <cell r="F8">
            <v>896.2</v>
          </cell>
          <cell r="H8">
            <v>0</v>
          </cell>
          <cell r="I8">
            <v>0</v>
          </cell>
          <cell r="J8">
            <v>0</v>
          </cell>
        </row>
        <row r="9">
          <cell r="B9" t="str">
            <v>Relleno y compactacion de material producto de excavación con pison y agua en capas de 20 cms de espesor.Incluye acarreo dentro de la obra. (medido compacto)</v>
          </cell>
          <cell r="C9" t="str">
            <v>M3</v>
          </cell>
          <cell r="D9">
            <v>19.059999999999999</v>
          </cell>
          <cell r="E9">
            <v>31.84</v>
          </cell>
          <cell r="F9">
            <v>606.87</v>
          </cell>
          <cell r="H9">
            <v>0</v>
          </cell>
          <cell r="I9">
            <v>0</v>
          </cell>
          <cell r="J9">
            <v>0</v>
          </cell>
        </row>
        <row r="10">
          <cell r="F10">
            <v>0</v>
          </cell>
          <cell r="H10">
            <v>0</v>
          </cell>
          <cell r="I10">
            <v>0</v>
          </cell>
          <cell r="J10">
            <v>0</v>
          </cell>
        </row>
        <row r="11">
          <cell r="F11">
            <v>0</v>
          </cell>
          <cell r="H11">
            <v>0</v>
          </cell>
          <cell r="I11">
            <v>0</v>
          </cell>
          <cell r="J11">
            <v>0</v>
          </cell>
        </row>
        <row r="12">
          <cell r="B12" t="str">
            <v>II.- CIMENTACION</v>
          </cell>
          <cell r="F12">
            <v>9919.17</v>
          </cell>
          <cell r="H12">
            <v>0</v>
          </cell>
          <cell r="I12">
            <v>0</v>
          </cell>
          <cell r="J12">
            <v>0</v>
          </cell>
        </row>
        <row r="13">
          <cell r="B13" t="str">
            <v>Suministro de material inerte, compactado con pison y agua en capas de 20 cm de espesor. Incluye acarreo dentro de la obra.(Medido Compacto)</v>
          </cell>
          <cell r="C13" t="str">
            <v>M3</v>
          </cell>
          <cell r="D13">
            <v>10.24</v>
          </cell>
          <cell r="E13">
            <v>83.78</v>
          </cell>
          <cell r="F13">
            <v>857.9</v>
          </cell>
          <cell r="H13">
            <v>0</v>
          </cell>
          <cell r="I13">
            <v>0</v>
          </cell>
          <cell r="J13">
            <v>0</v>
          </cell>
        </row>
        <row r="14">
          <cell r="B14" t="str">
            <v>Castillo de 14 x 14 cm en cimentación de concreto F·c=150Kg/cm2  y armado con 4 varillas Nº 3 y estribos Nº 2 a cada 15 Cm., incluye cimbra comun y cruces de vartillas, habilitado de acero, colado de concreto y descimbrado</v>
          </cell>
          <cell r="C14" t="str">
            <v>ML</v>
          </cell>
          <cell r="D14">
            <v>10.36</v>
          </cell>
          <cell r="E14">
            <v>67.2</v>
          </cell>
          <cell r="F14">
            <v>696.19</v>
          </cell>
          <cell r="H14">
            <v>0</v>
          </cell>
          <cell r="I14">
            <v>0</v>
          </cell>
          <cell r="J14">
            <v>0</v>
          </cell>
        </row>
        <row r="15">
          <cell r="B15" t="str">
            <v>Anclaje de castillos en cimentación de 14 x 14 cm. con 4 varillas No.3 y estribos No.2 a cada 15 cm.</v>
          </cell>
          <cell r="C15" t="str">
            <v>ML</v>
          </cell>
          <cell r="D15">
            <v>8.4</v>
          </cell>
          <cell r="E15">
            <v>4.18</v>
          </cell>
          <cell r="F15">
            <v>35.11</v>
          </cell>
          <cell r="H15">
            <v>0</v>
          </cell>
          <cell r="I15">
            <v>0</v>
          </cell>
          <cell r="J15">
            <v>0</v>
          </cell>
        </row>
        <row r="16">
          <cell r="B16" t="str">
            <v>Murete de enrase en cimentación de block hueco relleno de concreto F'c=100Kg/cm2, asentado con mortero, cemento, arena 1:3</v>
          </cell>
          <cell r="C16" t="str">
            <v>M2</v>
          </cell>
          <cell r="D16">
            <v>29.1</v>
          </cell>
          <cell r="E16">
            <v>111.04</v>
          </cell>
          <cell r="F16">
            <v>3231.26</v>
          </cell>
          <cell r="H16">
            <v>0</v>
          </cell>
          <cell r="I16">
            <v>0</v>
          </cell>
          <cell r="J16">
            <v>0</v>
          </cell>
        </row>
        <row r="17">
          <cell r="B17" t="str">
            <v>Plantilla de concreto hecho en obra F·c=100Kg/cm2 de 6.0 cm. de espesor</v>
          </cell>
          <cell r="C17" t="str">
            <v>M2</v>
          </cell>
          <cell r="D17">
            <v>25.26</v>
          </cell>
          <cell r="E17">
            <v>39.58</v>
          </cell>
          <cell r="F17">
            <v>999.79</v>
          </cell>
          <cell r="H17">
            <v>0</v>
          </cell>
          <cell r="I17">
            <v>0</v>
          </cell>
          <cell r="J17">
            <v>0</v>
          </cell>
        </row>
        <row r="18">
          <cell r="B18" t="str">
            <v>Zapata corrida Z-3 de 70 x 15 cm con 4 varillas No.3 longitudinal y varilla No. 3 a cada 25 cm. transversal con concreto F·c=250Kg/cm2. Incluye cimbrado y descimbrado, habilitado de acero, colado y curado del concreto.</v>
          </cell>
          <cell r="C18" t="str">
            <v>ML</v>
          </cell>
          <cell r="D18">
            <v>28</v>
          </cell>
          <cell r="E18">
            <v>146.38999999999999</v>
          </cell>
          <cell r="F18">
            <v>4098.92</v>
          </cell>
          <cell r="H18">
            <v>0</v>
          </cell>
          <cell r="I18">
            <v>0</v>
          </cell>
          <cell r="J18">
            <v>0</v>
          </cell>
        </row>
        <row r="19">
          <cell r="F19">
            <v>0</v>
          </cell>
          <cell r="H19">
            <v>0</v>
          </cell>
          <cell r="I19">
            <v>0</v>
          </cell>
          <cell r="J19">
            <v>0</v>
          </cell>
        </row>
        <row r="20">
          <cell r="F20">
            <v>0</v>
          </cell>
          <cell r="H20">
            <v>0</v>
          </cell>
          <cell r="I20">
            <v>0</v>
          </cell>
          <cell r="J20">
            <v>0</v>
          </cell>
        </row>
        <row r="21">
          <cell r="B21" t="str">
            <v>III. MUROS, CADENAS Y CASTILLOS.</v>
          </cell>
          <cell r="F21">
            <v>18594.629999999997</v>
          </cell>
          <cell r="H21">
            <v>0</v>
          </cell>
          <cell r="I21">
            <v>0</v>
          </cell>
          <cell r="J21">
            <v>0</v>
          </cell>
        </row>
        <row r="22">
          <cell r="B22" t="str">
            <v>Cadena CT-1 de 14 x 30 cm de concreto F·c=150Kg/cm2 armado segun plano. Incluye cimbra aparente, habilitado del acero, colado de concreto y descimbrado.</v>
          </cell>
          <cell r="C22" t="str">
            <v>PZA</v>
          </cell>
          <cell r="D22">
            <v>2</v>
          </cell>
          <cell r="E22">
            <v>683.32</v>
          </cell>
          <cell r="F22">
            <v>1366.64</v>
          </cell>
          <cell r="H22">
            <v>0</v>
          </cell>
          <cell r="I22">
            <v>0</v>
          </cell>
          <cell r="J22">
            <v>0</v>
          </cell>
        </row>
        <row r="23">
          <cell r="B23" t="str">
            <v>Cadena de repison de 14 x 14 cm de Concreto F·c=150Kg/cm2 armada con 4 varillas No.3 y  estribos No.2 a cada 30 cms. incluye cimbra común, habilitado del acero, colado de concreto y descimbrado.</v>
          </cell>
          <cell r="C23" t="str">
            <v>ML</v>
          </cell>
          <cell r="D23">
            <v>27.6</v>
          </cell>
          <cell r="E23">
            <v>63.35</v>
          </cell>
          <cell r="F23">
            <v>1748.46</v>
          </cell>
          <cell r="H23">
            <v>0</v>
          </cell>
          <cell r="I23">
            <v>0</v>
          </cell>
          <cell r="J23">
            <v>0</v>
          </cell>
        </row>
        <row r="24">
          <cell r="B24" t="str">
            <v>Cadena CD-2 de 14 x 20 cm. Concreto F·c=150Kg/cm2, armada con 4 varillas No.4 y estribos No.2 a cada 20 cm.Incluye cimbra común, habilitado del acero, colado y curado de concreto y descimbrado.</v>
          </cell>
          <cell r="C24" t="str">
            <v>ML</v>
          </cell>
          <cell r="D24">
            <v>16.3</v>
          </cell>
          <cell r="E24">
            <v>80.209999999999994</v>
          </cell>
          <cell r="F24">
            <v>1307.42</v>
          </cell>
          <cell r="H24">
            <v>0</v>
          </cell>
          <cell r="I24">
            <v>0</v>
          </cell>
          <cell r="J24">
            <v>0</v>
          </cell>
        </row>
        <row r="25">
          <cell r="B25" t="str">
            <v>Cadena CD-1 de 14 x 30 Cm., concreto F'c=150 Kg/cm2 armada con 4 varillas Nº 3 y estribos Nº 2 a cada 25 Cm., incluye cimbra aparente, cruces de varillas, habilitado del acero, colado y curado del concreto y descimbrado.</v>
          </cell>
          <cell r="C25" t="str">
            <v>ML</v>
          </cell>
          <cell r="D25">
            <v>16.3</v>
          </cell>
          <cell r="E25">
            <v>82.91</v>
          </cell>
          <cell r="F25">
            <v>1351.43</v>
          </cell>
          <cell r="H25">
            <v>0</v>
          </cell>
          <cell r="I25">
            <v>0</v>
          </cell>
          <cell r="J25">
            <v>0</v>
          </cell>
        </row>
        <row r="26">
          <cell r="B26" t="str">
            <v>Castillo de 14 x 14 cm armado con 4 varillas No.3 y estribos No.2 a cada 25 cm. concreto F·c=150Kg/cm2. Incluye cimbra comun, cruces de varillas, habilitado del acero, colado y curado de concreto y descimbrado.</v>
          </cell>
          <cell r="C26" t="str">
            <v>ML</v>
          </cell>
          <cell r="D26">
            <v>32.92</v>
          </cell>
          <cell r="E26">
            <v>65.66</v>
          </cell>
          <cell r="F26">
            <v>2161.52</v>
          </cell>
          <cell r="H26">
            <v>0</v>
          </cell>
          <cell r="I26">
            <v>0</v>
          </cell>
          <cell r="J26">
            <v>0</v>
          </cell>
        </row>
        <row r="27">
          <cell r="B27" t="str">
            <v>Muro de tabique recocido comun de 11 a 14 cm de espesor asentado con mortero cemento y arena 1:3 acabado comun.</v>
          </cell>
          <cell r="C27" t="str">
            <v>M2</v>
          </cell>
          <cell r="D27">
            <v>59.4</v>
          </cell>
          <cell r="E27">
            <v>110.69</v>
          </cell>
          <cell r="F27">
            <v>6574.98</v>
          </cell>
          <cell r="H27">
            <v>0</v>
          </cell>
          <cell r="I27">
            <v>0</v>
          </cell>
          <cell r="J27">
            <v>0</v>
          </cell>
        </row>
        <row r="28">
          <cell r="B28" t="str">
            <v>Muro de block hueco barro prensado T-Velour de 6 x 15 x 25 cm asentado con mortero cemento arena 1:3 acabado aparente en las dos caras</v>
          </cell>
          <cell r="C28" t="str">
            <v>M2</v>
          </cell>
          <cell r="D28">
            <v>7</v>
          </cell>
          <cell r="E28">
            <v>192.28</v>
          </cell>
          <cell r="F28">
            <v>1345.96</v>
          </cell>
          <cell r="H28">
            <v>0</v>
          </cell>
          <cell r="I28">
            <v>0</v>
          </cell>
          <cell r="J28">
            <v>0</v>
          </cell>
        </row>
        <row r="29">
          <cell r="B29" t="str">
            <v>Ceja trapezoidal de concreto F·c=150Kg/cm2 de sección promedio de 28x 12cm armada con varilla No.3 alta resistencia y baston No.2 a cada 30 cm. de 54 cm de longitud.Incluye cimbra aparente, habilitado de acero, colado y curado de concreto y descimbrado.</v>
          </cell>
          <cell r="C29" t="str">
            <v>ML</v>
          </cell>
          <cell r="D29">
            <v>23</v>
          </cell>
          <cell r="E29">
            <v>71.180000000000007</v>
          </cell>
          <cell r="F29">
            <v>1637.14</v>
          </cell>
          <cell r="H29">
            <v>0</v>
          </cell>
          <cell r="I29">
            <v>0</v>
          </cell>
          <cell r="J29">
            <v>0</v>
          </cell>
        </row>
        <row r="30">
          <cell r="B30" t="str">
            <v>Mocheta para librero a base de muro de tabique recocido, incluyendo aplanado en muro segun plano, los entrepaños de madera y pintura de esmalte en los mismos</v>
          </cell>
          <cell r="C30" t="str">
            <v>PZA</v>
          </cell>
          <cell r="D30">
            <v>1</v>
          </cell>
          <cell r="E30">
            <v>1101.08</v>
          </cell>
          <cell r="F30">
            <v>1101.08</v>
          </cell>
          <cell r="H30">
            <v>0</v>
          </cell>
          <cell r="I30">
            <v>0</v>
          </cell>
          <cell r="J30">
            <v>0</v>
          </cell>
        </row>
        <row r="31">
          <cell r="F31">
            <v>0</v>
          </cell>
          <cell r="H31">
            <v>0</v>
          </cell>
          <cell r="I31">
            <v>0</v>
          </cell>
          <cell r="J31">
            <v>0</v>
          </cell>
        </row>
        <row r="32">
          <cell r="F32">
            <v>0</v>
          </cell>
          <cell r="H32">
            <v>0</v>
          </cell>
          <cell r="I32">
            <v>0</v>
          </cell>
          <cell r="J32">
            <v>0</v>
          </cell>
        </row>
        <row r="33">
          <cell r="B33" t="str">
            <v>IV. CUBIERTA Y ACABADOS DE AZOTEA</v>
          </cell>
          <cell r="F33">
            <v>24151.53</v>
          </cell>
          <cell r="H33">
            <v>0</v>
          </cell>
          <cell r="I33">
            <v>0</v>
          </cell>
          <cell r="J33">
            <v>0</v>
          </cell>
        </row>
        <row r="34">
          <cell r="B34" t="str">
            <v>Trabe T-1 de 20 x 40 cm. concreto F·c=250Kg/cm2 armado segun el plano. Incluye cimbra aparente, cruces de varillas habilitado del acero, colado del concreto, vibrado y descimbrado</v>
          </cell>
          <cell r="C34" t="str">
            <v>ML</v>
          </cell>
          <cell r="D34">
            <v>14</v>
          </cell>
          <cell r="E34">
            <v>239.12</v>
          </cell>
          <cell r="F34">
            <v>3347.68</v>
          </cell>
          <cell r="H34">
            <v>0</v>
          </cell>
          <cell r="I34">
            <v>0</v>
          </cell>
          <cell r="J34">
            <v>0</v>
          </cell>
        </row>
        <row r="35">
          <cell r="B35" t="str">
            <v>Suministro y colocación de goteron de lamina galvanizada Cal. 20 de 20 cm. de desarrollo.Incluye clavos de 1" para concreto.</v>
          </cell>
          <cell r="C35" t="str">
            <v>ML</v>
          </cell>
          <cell r="D35">
            <v>35.44</v>
          </cell>
          <cell r="E35">
            <v>13.84</v>
          </cell>
          <cell r="F35">
            <v>490.48</v>
          </cell>
          <cell r="H35">
            <v>0</v>
          </cell>
          <cell r="I35">
            <v>0</v>
          </cell>
          <cell r="J35">
            <v>0</v>
          </cell>
        </row>
        <row r="36">
          <cell r="B36" t="str">
            <v>Trabe T-3 de 50 cm de ancho ahogada en cumbrera, concreto F·c=250Kg/cm2 armado segun el plano, incluye cimbra aparente, cruces de varillas, habilitado del acero, colado y curado de concreto, vibrado y descimbrado</v>
          </cell>
          <cell r="C36" t="str">
            <v>ML</v>
          </cell>
          <cell r="D36">
            <v>7.2</v>
          </cell>
          <cell r="E36">
            <v>189.23</v>
          </cell>
          <cell r="F36">
            <v>1362.45</v>
          </cell>
          <cell r="H36">
            <v>0</v>
          </cell>
          <cell r="I36">
            <v>0</v>
          </cell>
          <cell r="J36">
            <v>0</v>
          </cell>
        </row>
        <row r="37">
          <cell r="B37" t="str">
            <v>Losa de concreto de 10 cm. De espesor acabado aparente con triplay de pino, concreto F'c=250kg/cm2, armada segun plano.  Incluye cimbra aparente, cruces de varillas, habilitado del acero, colado y curado del concreto, vibrado y descimbrado.</v>
          </cell>
          <cell r="C37" t="str">
            <v>M2</v>
          </cell>
          <cell r="D37">
            <v>72.14</v>
          </cell>
          <cell r="E37">
            <v>219.34</v>
          </cell>
          <cell r="F37">
            <v>15823.18</v>
          </cell>
          <cell r="H37">
            <v>0</v>
          </cell>
          <cell r="I37">
            <v>0</v>
          </cell>
          <cell r="J37">
            <v>0</v>
          </cell>
        </row>
        <row r="38">
          <cell r="B38" t="str">
            <v>Impermeabilizacion de losa con tres ( 3 ) capas de asfalto, dos ( 2 ) de fibra de vidrio y una ( 1 ) de papel mineralizado Impernova.</v>
          </cell>
          <cell r="C38" t="str">
            <v>M2</v>
          </cell>
          <cell r="D38">
            <v>75.44</v>
          </cell>
          <cell r="E38">
            <v>41.46</v>
          </cell>
          <cell r="F38">
            <v>3127.74</v>
          </cell>
          <cell r="H38">
            <v>0</v>
          </cell>
          <cell r="I38">
            <v>0</v>
          </cell>
          <cell r="J38">
            <v>0</v>
          </cell>
        </row>
        <row r="39">
          <cell r="F39">
            <v>0</v>
          </cell>
          <cell r="H39">
            <v>0</v>
          </cell>
          <cell r="I39">
            <v>0</v>
          </cell>
          <cell r="J39">
            <v>0</v>
          </cell>
        </row>
        <row r="40">
          <cell r="F40">
            <v>0</v>
          </cell>
          <cell r="H40">
            <v>0</v>
          </cell>
          <cell r="I40">
            <v>0</v>
          </cell>
          <cell r="J40">
            <v>0</v>
          </cell>
        </row>
        <row r="41">
          <cell r="B41" t="str">
            <v xml:space="preserve">V. C A N C E L E R I A </v>
          </cell>
          <cell r="F41">
            <v>838.95</v>
          </cell>
          <cell r="H41">
            <v>0</v>
          </cell>
          <cell r="I41">
            <v>0</v>
          </cell>
          <cell r="J41">
            <v>0</v>
          </cell>
        </row>
        <row r="42">
          <cell r="B42" t="str">
            <v>Colocacion de puerta y marco de aluminio.  Suministrada por la Direccion General de Comunicaciones y Obras Publicas, incluye flete del almacen de la Direccion a la obra y maniobras.</v>
          </cell>
          <cell r="C42" t="str">
            <v>PZA</v>
          </cell>
          <cell r="D42">
            <v>1</v>
          </cell>
          <cell r="E42">
            <v>264.88</v>
          </cell>
          <cell r="F42">
            <v>264.88</v>
          </cell>
          <cell r="H42">
            <v>0</v>
          </cell>
          <cell r="I42">
            <v>0</v>
          </cell>
          <cell r="J42">
            <v>0</v>
          </cell>
        </row>
        <row r="43">
          <cell r="B43" t="str">
            <v>Colocacion de canceleria de aluminio fijada con taquetes y tornillos suministrada por la Direccion General de Comunicaciones y Obras Publicas.  Incluye flete del almacen de la Direccion a la obra y maniobras.</v>
          </cell>
          <cell r="C43" t="str">
            <v>M2</v>
          </cell>
          <cell r="D43">
            <v>10.5</v>
          </cell>
          <cell r="E43">
            <v>52.31</v>
          </cell>
          <cell r="F43">
            <v>549.25</v>
          </cell>
          <cell r="H43">
            <v>0</v>
          </cell>
          <cell r="I43">
            <v>0</v>
          </cell>
          <cell r="J43">
            <v>0</v>
          </cell>
        </row>
        <row r="44">
          <cell r="B44" t="str">
            <v>Colocacion de cerradura en puerta suministrada por la Direccion General de Comunicaciones y Obras Publicas.  Incluye flete del almacen de la Direccion a la obra y maniobras.</v>
          </cell>
          <cell r="C44" t="str">
            <v>PZA</v>
          </cell>
          <cell r="D44">
            <v>1</v>
          </cell>
          <cell r="E44">
            <v>24.82</v>
          </cell>
          <cell r="F44">
            <v>24.82</v>
          </cell>
          <cell r="H44">
            <v>0</v>
          </cell>
          <cell r="I44">
            <v>0</v>
          </cell>
          <cell r="J44">
            <v>0</v>
          </cell>
        </row>
        <row r="45">
          <cell r="F45">
            <v>0</v>
          </cell>
          <cell r="H45">
            <v>0</v>
          </cell>
          <cell r="I45">
            <v>0</v>
          </cell>
          <cell r="J45">
            <v>0</v>
          </cell>
        </row>
        <row r="46">
          <cell r="F46">
            <v>0</v>
          </cell>
          <cell r="H46">
            <v>0</v>
          </cell>
          <cell r="I46">
            <v>0</v>
          </cell>
          <cell r="J46">
            <v>0</v>
          </cell>
        </row>
        <row r="47">
          <cell r="B47" t="str">
            <v>VI. INSTALACION ELECTRICA</v>
          </cell>
          <cell r="F47">
            <v>3266.84</v>
          </cell>
          <cell r="H47">
            <v>0</v>
          </cell>
          <cell r="I47">
            <v>0</v>
          </cell>
          <cell r="J47">
            <v>0</v>
          </cell>
        </row>
        <row r="48">
          <cell r="B48" t="str">
            <v>Suministro y colocación de tablero de control tipo empotrar capacidad interruptiva NEMA 1 127/220V DQO-4</v>
          </cell>
          <cell r="C48" t="str">
            <v>PZA</v>
          </cell>
          <cell r="D48">
            <v>1</v>
          </cell>
          <cell r="E48">
            <v>187.42</v>
          </cell>
          <cell r="F48">
            <v>187.42</v>
          </cell>
          <cell r="H48">
            <v>0</v>
          </cell>
          <cell r="I48">
            <v>0</v>
          </cell>
          <cell r="J48">
            <v>0</v>
          </cell>
        </row>
        <row r="49">
          <cell r="B49" t="str">
            <v>Suministro y colocación de interruptor termomagnetico enchufable para 127/220V y C.A. 15-50 AMP.incluye conexion y prueba.</v>
          </cell>
          <cell r="C49" t="str">
            <v>PZA</v>
          </cell>
          <cell r="D49">
            <v>2</v>
          </cell>
          <cell r="E49">
            <v>82.42</v>
          </cell>
          <cell r="F49">
            <v>164.84</v>
          </cell>
          <cell r="H49">
            <v>0</v>
          </cell>
          <cell r="I49">
            <v>0</v>
          </cell>
          <cell r="J49">
            <v>0</v>
          </cell>
        </row>
        <row r="50">
          <cell r="B50" t="str">
            <v>Registro electrico de 90 x 90 x 80 cm de adobon acabado pulido con marco y contramarco metalico.</v>
          </cell>
          <cell r="C50" t="str">
            <v>PZA</v>
          </cell>
          <cell r="D50">
            <v>1</v>
          </cell>
          <cell r="E50">
            <v>690.02</v>
          </cell>
          <cell r="F50">
            <v>690.02</v>
          </cell>
          <cell r="H50">
            <v>0</v>
          </cell>
          <cell r="I50">
            <v>0</v>
          </cell>
          <cell r="J50">
            <v>0</v>
          </cell>
        </row>
        <row r="51">
          <cell r="B51" t="str">
            <v>Preparación electrica con tubo conduit galvanizado para posible adosamiento.</v>
          </cell>
          <cell r="C51" t="str">
            <v>LOTE</v>
          </cell>
          <cell r="D51">
            <v>1</v>
          </cell>
          <cell r="E51">
            <v>99.89</v>
          </cell>
          <cell r="F51">
            <v>99.89</v>
          </cell>
          <cell r="H51">
            <v>0</v>
          </cell>
          <cell r="I51">
            <v>0</v>
          </cell>
          <cell r="J51">
            <v>0</v>
          </cell>
        </row>
        <row r="52">
          <cell r="B52" t="str">
            <v>Salida de centro incluye apagador y todo lo necesario para su buen funcionamiento</v>
          </cell>
          <cell r="C52" t="str">
            <v>SAL</v>
          </cell>
          <cell r="D52">
            <v>5</v>
          </cell>
          <cell r="E52">
            <v>186.02</v>
          </cell>
          <cell r="F52">
            <v>930.1</v>
          </cell>
          <cell r="H52">
            <v>0</v>
          </cell>
          <cell r="I52">
            <v>0</v>
          </cell>
          <cell r="J52">
            <v>0</v>
          </cell>
        </row>
        <row r="53">
          <cell r="B53" t="str">
            <v>Salida de contacto incluye todo lo necesario para su buen funcionamiento.</v>
          </cell>
          <cell r="C53" t="str">
            <v>SAL</v>
          </cell>
          <cell r="D53">
            <v>1</v>
          </cell>
          <cell r="E53">
            <v>178.17</v>
          </cell>
          <cell r="F53">
            <v>178.17</v>
          </cell>
          <cell r="H53">
            <v>0</v>
          </cell>
          <cell r="I53">
            <v>0</v>
          </cell>
          <cell r="J53">
            <v>0</v>
          </cell>
        </row>
        <row r="54">
          <cell r="B54" t="str">
            <v xml:space="preserve">Colocacion de luminaria incandescente de sobreponer tipo CAPFCE.  Incluye foco y todo lo necesario para su buen funcionamiento.  Luminaria suministrada por la Direccion General de Comunicaciones y Obras Publicas, debera considerar flete del almacen de la </v>
          </cell>
          <cell r="C54" t="str">
            <v>PZA</v>
          </cell>
          <cell r="D54">
            <v>5</v>
          </cell>
          <cell r="E54">
            <v>54</v>
          </cell>
          <cell r="F54">
            <v>270</v>
          </cell>
          <cell r="H54">
            <v>0</v>
          </cell>
          <cell r="I54">
            <v>0</v>
          </cell>
          <cell r="J54">
            <v>0</v>
          </cell>
        </row>
        <row r="55">
          <cell r="B55" t="str">
            <v>Conexion de registro a registro electrico y acometida.  Incluye prueba, excavacion, relleno y tubo de P.V.C. , de 1".</v>
          </cell>
          <cell r="C55" t="str">
            <v>ML</v>
          </cell>
          <cell r="D55">
            <v>20</v>
          </cell>
          <cell r="E55">
            <v>37.32</v>
          </cell>
          <cell r="F55">
            <v>746.4</v>
          </cell>
          <cell r="H55">
            <v>0</v>
          </cell>
          <cell r="I55">
            <v>0</v>
          </cell>
          <cell r="J55">
            <v>0</v>
          </cell>
        </row>
        <row r="56">
          <cell r="F56">
            <v>0</v>
          </cell>
          <cell r="H56">
            <v>0</v>
          </cell>
          <cell r="I56">
            <v>0</v>
          </cell>
          <cell r="J56">
            <v>0</v>
          </cell>
        </row>
        <row r="57">
          <cell r="F57">
            <v>0</v>
          </cell>
          <cell r="H57">
            <v>0</v>
          </cell>
          <cell r="I57">
            <v>0</v>
          </cell>
          <cell r="J57">
            <v>0</v>
          </cell>
        </row>
        <row r="58">
          <cell r="B58" t="str">
            <v xml:space="preserve">VII. P I S O S </v>
          </cell>
          <cell r="F58">
            <v>9113.93</v>
          </cell>
          <cell r="H58">
            <v>0</v>
          </cell>
          <cell r="I58">
            <v>0</v>
          </cell>
          <cell r="J58">
            <v>0</v>
          </cell>
        </row>
        <row r="59">
          <cell r="B59" t="str">
            <v>Piso de concreto de 10 cm de espesor, acabado pulido rayado, concreto F·c=150Kg/cm2, en banqueta exterior.</v>
          </cell>
          <cell r="C59" t="str">
            <v>M2</v>
          </cell>
          <cell r="D59">
            <v>8.01</v>
          </cell>
          <cell r="E59">
            <v>93.81</v>
          </cell>
          <cell r="F59">
            <v>751.41</v>
          </cell>
          <cell r="H59">
            <v>0</v>
          </cell>
          <cell r="I59">
            <v>0</v>
          </cell>
          <cell r="J59">
            <v>0</v>
          </cell>
        </row>
        <row r="60">
          <cell r="B60" t="str">
            <v>Piso de ceramica de 20 x 20 cm. prensada y esmaltada con boquilla de 6 mm. de espesor.</v>
          </cell>
          <cell r="C60" t="str">
            <v>M2</v>
          </cell>
          <cell r="D60">
            <v>46.2</v>
          </cell>
          <cell r="E60">
            <v>107.21</v>
          </cell>
          <cell r="F60">
            <v>4953.1000000000004</v>
          </cell>
          <cell r="H60">
            <v>0</v>
          </cell>
          <cell r="I60">
            <v>0</v>
          </cell>
          <cell r="J60">
            <v>0</v>
          </cell>
        </row>
        <row r="61">
          <cell r="B61" t="str">
            <v>Firme de concreto F·c=150Kg/cm2. de 8 cm. de espesor acabado regleado para recibir cerámica.</v>
          </cell>
          <cell r="C61" t="str">
            <v>M2</v>
          </cell>
          <cell r="D61">
            <v>46.2</v>
          </cell>
          <cell r="E61">
            <v>68.489999999999995</v>
          </cell>
          <cell r="F61">
            <v>3164.23</v>
          </cell>
          <cell r="H61">
            <v>0</v>
          </cell>
          <cell r="I61">
            <v>0</v>
          </cell>
          <cell r="J61">
            <v>0</v>
          </cell>
        </row>
        <row r="62">
          <cell r="B62" t="str">
            <v>Rampa de concreto para minusvalidos de 10 Cm., de espesor concreto F'c=150Kg/cm2.</v>
          </cell>
          <cell r="C62" t="str">
            <v>M2</v>
          </cell>
          <cell r="D62">
            <v>1.2</v>
          </cell>
          <cell r="E62">
            <v>204.33</v>
          </cell>
          <cell r="F62">
            <v>245.19</v>
          </cell>
          <cell r="H62">
            <v>0</v>
          </cell>
          <cell r="I62">
            <v>0</v>
          </cell>
          <cell r="J62">
            <v>0</v>
          </cell>
        </row>
        <row r="63">
          <cell r="F63">
            <v>0</v>
          </cell>
          <cell r="H63">
            <v>0</v>
          </cell>
          <cell r="I63">
            <v>0</v>
          </cell>
          <cell r="J63">
            <v>0</v>
          </cell>
        </row>
        <row r="64">
          <cell r="F64">
            <v>0</v>
          </cell>
          <cell r="H64">
            <v>0</v>
          </cell>
          <cell r="I64">
            <v>0</v>
          </cell>
          <cell r="J64">
            <v>0</v>
          </cell>
        </row>
        <row r="65">
          <cell r="B65" t="str">
            <v>IX. RECUBRIMIENTOS Y ACABADOS.</v>
          </cell>
          <cell r="F65">
            <v>6692.73</v>
          </cell>
          <cell r="H65">
            <v>0</v>
          </cell>
          <cell r="I65">
            <v>0</v>
          </cell>
          <cell r="J65">
            <v>0</v>
          </cell>
        </row>
        <row r="66">
          <cell r="B66" t="str">
            <v>Limpieza de vidrios por ambas caras.</v>
          </cell>
          <cell r="C66" t="str">
            <v>M2</v>
          </cell>
          <cell r="D66">
            <v>10.199999999999999</v>
          </cell>
          <cell r="E66">
            <v>2.52</v>
          </cell>
          <cell r="F66">
            <v>25.7</v>
          </cell>
          <cell r="H66">
            <v>0</v>
          </cell>
          <cell r="I66">
            <v>0</v>
          </cell>
          <cell r="J66">
            <v>0</v>
          </cell>
        </row>
        <row r="67">
          <cell r="B67" t="str">
            <v>Limpieza de piso de concreto y ceramica con cepillo, agua y acido clorhidrico.</v>
          </cell>
          <cell r="C67" t="str">
            <v>M2</v>
          </cell>
          <cell r="D67">
            <v>54.11</v>
          </cell>
          <cell r="E67">
            <v>2.92</v>
          </cell>
          <cell r="F67">
            <v>158</v>
          </cell>
          <cell r="H67">
            <v>0</v>
          </cell>
          <cell r="I67">
            <v>0</v>
          </cell>
          <cell r="J67">
            <v>0</v>
          </cell>
        </row>
        <row r="68">
          <cell r="B68" t="str">
            <v xml:space="preserve">Aplanado de muros con mortero cem-arena cal. 1:6:2 ,incluye remates, emboquillado acabado fino a vuelta de plana y a plomo. </v>
          </cell>
          <cell r="C68" t="str">
            <v>M2</v>
          </cell>
          <cell r="D68">
            <v>129.63999999999999</v>
          </cell>
          <cell r="E68">
            <v>46.28</v>
          </cell>
          <cell r="F68">
            <v>5999.73</v>
          </cell>
          <cell r="H68">
            <v>0</v>
          </cell>
          <cell r="I68">
            <v>0</v>
          </cell>
          <cell r="J68">
            <v>0</v>
          </cell>
        </row>
        <row r="69">
          <cell r="B69" t="str">
            <v>Retiro de escombro fuera de la obra.</v>
          </cell>
          <cell r="C69" t="str">
            <v>M3</v>
          </cell>
          <cell r="D69">
            <v>10</v>
          </cell>
          <cell r="E69">
            <v>39.950000000000003</v>
          </cell>
          <cell r="F69">
            <v>399.5</v>
          </cell>
          <cell r="H69">
            <v>0</v>
          </cell>
          <cell r="I69">
            <v>0</v>
          </cell>
          <cell r="J69">
            <v>0</v>
          </cell>
        </row>
        <row r="70">
          <cell r="B70" t="str">
            <v>Perfilado de ventanas y puertas con aplanado.</v>
          </cell>
          <cell r="C70" t="str">
            <v>ML</v>
          </cell>
          <cell r="D70">
            <v>45</v>
          </cell>
          <cell r="E70">
            <v>2.44</v>
          </cell>
          <cell r="F70">
            <v>109.8</v>
          </cell>
          <cell r="H70">
            <v>0</v>
          </cell>
          <cell r="I70">
            <v>0</v>
          </cell>
          <cell r="J70">
            <v>0</v>
          </cell>
        </row>
        <row r="71">
          <cell r="F71">
            <v>0</v>
          </cell>
          <cell r="H71">
            <v>0</v>
          </cell>
          <cell r="I71">
            <v>0</v>
          </cell>
          <cell r="J71">
            <v>0</v>
          </cell>
        </row>
        <row r="72">
          <cell r="F72">
            <v>0</v>
          </cell>
          <cell r="H72">
            <v>0</v>
          </cell>
          <cell r="I72">
            <v>0</v>
          </cell>
          <cell r="J72">
            <v>0</v>
          </cell>
        </row>
        <row r="73">
          <cell r="B73" t="str">
            <v xml:space="preserve">X. P I N T U R A </v>
          </cell>
          <cell r="F73">
            <v>3900.5899999999997</v>
          </cell>
          <cell r="H73">
            <v>0</v>
          </cell>
          <cell r="I73">
            <v>0</v>
          </cell>
          <cell r="J73">
            <v>0</v>
          </cell>
        </row>
        <row r="74">
          <cell r="B74" t="str">
            <v>Pintura vinilica, lavable en muros,columnas, trabes y losa, marca Comex, Vinimex o similar. Incluye preparación de la superficie.</v>
          </cell>
          <cell r="C74" t="str">
            <v>M2</v>
          </cell>
          <cell r="D74">
            <v>217</v>
          </cell>
          <cell r="E74">
            <v>17.72</v>
          </cell>
          <cell r="F74">
            <v>3845.24</v>
          </cell>
          <cell r="H74">
            <v>0</v>
          </cell>
          <cell r="I74">
            <v>0</v>
          </cell>
          <cell r="J74">
            <v>0</v>
          </cell>
        </row>
        <row r="75">
          <cell r="B75" t="str">
            <v>Perfilado de pintura en claros de canceleria.</v>
          </cell>
          <cell r="C75" t="str">
            <v>ML</v>
          </cell>
          <cell r="D75">
            <v>45</v>
          </cell>
          <cell r="E75">
            <v>1.23</v>
          </cell>
          <cell r="F75">
            <v>55.35</v>
          </cell>
          <cell r="H75">
            <v>0</v>
          </cell>
          <cell r="I75">
            <v>0</v>
          </cell>
          <cell r="J75">
            <v>0</v>
          </cell>
        </row>
        <row r="76">
          <cell r="F76">
            <v>0</v>
          </cell>
          <cell r="H76">
            <v>0</v>
          </cell>
          <cell r="I76">
            <v>0</v>
          </cell>
          <cell r="J76">
            <v>0</v>
          </cell>
        </row>
        <row r="77">
          <cell r="F77">
            <v>0</v>
          </cell>
          <cell r="H77">
            <v>0</v>
          </cell>
          <cell r="I77">
            <v>0</v>
          </cell>
          <cell r="J77">
            <v>0</v>
          </cell>
        </row>
        <row r="78">
          <cell r="B78" t="str">
            <v xml:space="preserve">O B R A       EX TE R I O R </v>
          </cell>
        </row>
        <row r="79">
          <cell r="B79" t="str">
            <v>TRABAJOS PRELIMINARES O.E.</v>
          </cell>
          <cell r="F79">
            <v>187.92</v>
          </cell>
          <cell r="H79">
            <v>0</v>
          </cell>
          <cell r="I79">
            <v>0</v>
          </cell>
          <cell r="J79">
            <v>0</v>
          </cell>
        </row>
        <row r="80">
          <cell r="B80" t="str">
            <v>Limpieza, trazo y nivelación del terreno.</v>
          </cell>
          <cell r="C80" t="str">
            <v>M2</v>
          </cell>
          <cell r="D80">
            <v>108</v>
          </cell>
          <cell r="E80">
            <v>1.74</v>
          </cell>
          <cell r="F80">
            <v>187.92</v>
          </cell>
          <cell r="H80">
            <v>0</v>
          </cell>
          <cell r="I80">
            <v>0</v>
          </cell>
          <cell r="J80">
            <v>0</v>
          </cell>
        </row>
        <row r="81">
          <cell r="F81">
            <v>0</v>
          </cell>
          <cell r="H81">
            <v>0</v>
          </cell>
          <cell r="I81">
            <v>0</v>
          </cell>
          <cell r="J81">
            <v>0</v>
          </cell>
        </row>
        <row r="82">
          <cell r="F82">
            <v>0</v>
          </cell>
          <cell r="H82">
            <v>0</v>
          </cell>
          <cell r="I82">
            <v>0</v>
          </cell>
          <cell r="J82">
            <v>0</v>
          </cell>
        </row>
        <row r="83">
          <cell r="B83" t="str">
            <v xml:space="preserve">C I M E N T A C I O N </v>
          </cell>
          <cell r="F83">
            <v>6933.49</v>
          </cell>
          <cell r="H83">
            <v>0</v>
          </cell>
          <cell r="I83">
            <v>0</v>
          </cell>
          <cell r="J83">
            <v>0</v>
          </cell>
        </row>
        <row r="84">
          <cell r="B84" t="str">
            <v>Excavación a mano, cualquier terreno, para formar pisos, plazas cívicas y canchas deportivas, incluye acarreo dentro y fuera de la obra de material no utilizable</v>
          </cell>
          <cell r="C84" t="str">
            <v>M3</v>
          </cell>
          <cell r="D84">
            <v>7.5</v>
          </cell>
          <cell r="E84">
            <v>31.35</v>
          </cell>
          <cell r="F84">
            <v>235.12</v>
          </cell>
          <cell r="H84">
            <v>0</v>
          </cell>
          <cell r="I84">
            <v>0</v>
          </cell>
          <cell r="J84">
            <v>0</v>
          </cell>
        </row>
        <row r="85">
          <cell r="B85" t="str">
            <v>Plantilla de concreto hecho en obra F·c=100Kg/cm2, de 6 cm. de espesor .</v>
          </cell>
          <cell r="C85" t="str">
            <v>M2</v>
          </cell>
          <cell r="D85">
            <v>16.5</v>
          </cell>
          <cell r="E85">
            <v>39.58</v>
          </cell>
          <cell r="F85">
            <v>653.07000000000005</v>
          </cell>
          <cell r="H85">
            <v>0</v>
          </cell>
          <cell r="I85">
            <v>0</v>
          </cell>
          <cell r="J85">
            <v>0</v>
          </cell>
        </row>
        <row r="86">
          <cell r="B86" t="str">
            <v>Relleno y compactacion de material producto de excavación con pizon y agua, en capas de 20 cm de espesor.Incluye acarreo dentro de la obra, medir compacto.</v>
          </cell>
          <cell r="C86" t="str">
            <v>M3</v>
          </cell>
          <cell r="D86">
            <v>7.5</v>
          </cell>
          <cell r="E86">
            <v>31.84</v>
          </cell>
          <cell r="F86">
            <v>238.8</v>
          </cell>
          <cell r="H86">
            <v>0</v>
          </cell>
          <cell r="I86">
            <v>0</v>
          </cell>
          <cell r="J86">
            <v>0</v>
          </cell>
        </row>
        <row r="87">
          <cell r="B87" t="str">
            <v>Suministro y relleno de material inerte, compactado con pizón y agua, en capas de 20 cm. de espesor. Incluye acarreo dentro de la obra, medir compacto.</v>
          </cell>
          <cell r="C87" t="str">
            <v>M3</v>
          </cell>
          <cell r="D87">
            <v>25</v>
          </cell>
          <cell r="E87">
            <v>83.78</v>
          </cell>
          <cell r="F87">
            <v>2094.5</v>
          </cell>
          <cell r="H87">
            <v>0</v>
          </cell>
          <cell r="I87">
            <v>0</v>
          </cell>
          <cell r="J87">
            <v>0</v>
          </cell>
        </row>
        <row r="88">
          <cell r="B88" t="str">
            <v>Murete de enrase en cimentacion de block hueco relleno de concreto, asentado con mortero, cemento, arena, proporcion 1:3 de 15 Cm., de espesor.</v>
          </cell>
          <cell r="C88" t="str">
            <v>M2</v>
          </cell>
          <cell r="D88">
            <v>40</v>
          </cell>
          <cell r="E88">
            <v>92.8</v>
          </cell>
          <cell r="F88">
            <v>3712</v>
          </cell>
          <cell r="H88">
            <v>0</v>
          </cell>
          <cell r="I88">
            <v>0</v>
          </cell>
          <cell r="J88">
            <v>0</v>
          </cell>
        </row>
        <row r="89">
          <cell r="F89">
            <v>0</v>
          </cell>
          <cell r="H89">
            <v>0</v>
          </cell>
          <cell r="I89">
            <v>0</v>
          </cell>
          <cell r="J89">
            <v>0</v>
          </cell>
        </row>
        <row r="90">
          <cell r="F90">
            <v>0</v>
          </cell>
          <cell r="H90">
            <v>0</v>
          </cell>
          <cell r="I90">
            <v>0</v>
          </cell>
          <cell r="J90">
            <v>0</v>
          </cell>
        </row>
        <row r="91">
          <cell r="B91" t="str">
            <v>MUROS, CADENAS, CASTILLOS Y PISOS</v>
          </cell>
          <cell r="F91">
            <v>5042.5200000000004</v>
          </cell>
          <cell r="H91">
            <v>0</v>
          </cell>
          <cell r="I91">
            <v>0</v>
          </cell>
          <cell r="J91">
            <v>0</v>
          </cell>
        </row>
        <row r="92">
          <cell r="B92" t="str">
            <v>Piso de concreto f·c=150 Kg/cm2. 10 cm. de espesor, acabado pulido o raya/brocha/pelo, losas 3.06 x 2.00 m. juntas frías, acabado con volteador, incluye cimbra.</v>
          </cell>
          <cell r="C92" t="str">
            <v>M2</v>
          </cell>
          <cell r="D92">
            <v>108</v>
          </cell>
          <cell r="E92">
            <v>46.69</v>
          </cell>
          <cell r="F92">
            <v>5042.5200000000004</v>
          </cell>
          <cell r="H92">
            <v>0</v>
          </cell>
          <cell r="I92">
            <v>0</v>
          </cell>
          <cell r="J92">
            <v>0</v>
          </cell>
        </row>
        <row r="93">
          <cell r="F93">
            <v>0</v>
          </cell>
          <cell r="H93">
            <v>0</v>
          </cell>
          <cell r="I93">
            <v>0</v>
          </cell>
          <cell r="J93">
            <v>0</v>
          </cell>
        </row>
        <row r="94">
          <cell r="F94">
            <v>0</v>
          </cell>
          <cell r="H94">
            <v>0</v>
          </cell>
          <cell r="I94">
            <v>0</v>
          </cell>
          <cell r="J94">
            <v>0</v>
          </cell>
        </row>
        <row r="95">
          <cell r="B95" t="str">
            <v xml:space="preserve">                             IV.- PINTURA.</v>
          </cell>
          <cell r="F95">
            <v>315.36</v>
          </cell>
          <cell r="H95">
            <v>0</v>
          </cell>
          <cell r="I95">
            <v>0</v>
          </cell>
          <cell r="J95">
            <v>0</v>
          </cell>
        </row>
        <row r="96">
          <cell r="B96" t="str">
            <v>Limpieza de pisos de concreto y/o mosaico con cepillo, agua y acido clorhidrico.</v>
          </cell>
          <cell r="C96" t="str">
            <v>M2</v>
          </cell>
          <cell r="D96">
            <v>108</v>
          </cell>
          <cell r="E96">
            <v>2.92</v>
          </cell>
          <cell r="F96">
            <v>315.36</v>
          </cell>
          <cell r="H96">
            <v>0</v>
          </cell>
          <cell r="I96">
            <v>0</v>
          </cell>
          <cell r="J96">
            <v>0</v>
          </cell>
        </row>
        <row r="97">
          <cell r="F97">
            <v>0</v>
          </cell>
          <cell r="H97">
            <v>0</v>
          </cell>
          <cell r="I97">
            <v>0</v>
          </cell>
          <cell r="J97">
            <v>0</v>
          </cell>
        </row>
        <row r="98">
          <cell r="F98">
            <v>0</v>
          </cell>
          <cell r="H98">
            <v>0</v>
          </cell>
          <cell r="I98">
            <v>0</v>
          </cell>
          <cell r="J98">
            <v>0</v>
          </cell>
        </row>
        <row r="99">
          <cell r="B99" t="str">
            <v>INSTALACION ELECTRICA</v>
          </cell>
          <cell r="F99">
            <v>1791.3200000000002</v>
          </cell>
          <cell r="H99">
            <v>0</v>
          </cell>
          <cell r="I99">
            <v>0</v>
          </cell>
          <cell r="J99">
            <v>0</v>
          </cell>
        </row>
        <row r="100">
          <cell r="B100" t="str">
            <v>Suministro y tendido tubo conduit PVC pesado 25 mm diametro, incluye conexiones, trazo, excavación y relleno.</v>
          </cell>
          <cell r="C100" t="str">
            <v>ML</v>
          </cell>
          <cell r="D100">
            <v>30</v>
          </cell>
          <cell r="E100">
            <v>16.37</v>
          </cell>
          <cell r="F100">
            <v>491.1</v>
          </cell>
          <cell r="H100">
            <v>0</v>
          </cell>
          <cell r="I100">
            <v>0</v>
          </cell>
          <cell r="J100">
            <v>0</v>
          </cell>
        </row>
        <row r="101">
          <cell r="B101" t="str">
            <v>Suministro y colocacion y conexion de cable de cobre con aislamiento, THW calibre Num. 8, incluye cinta aislante.</v>
          </cell>
          <cell r="C101" t="str">
            <v>ML</v>
          </cell>
          <cell r="D101">
            <v>95</v>
          </cell>
          <cell r="E101">
            <v>5.86</v>
          </cell>
          <cell r="F101">
            <v>556.70000000000005</v>
          </cell>
          <cell r="H101">
            <v>0</v>
          </cell>
          <cell r="I101">
            <v>0</v>
          </cell>
          <cell r="J101">
            <v>0</v>
          </cell>
        </row>
        <row r="102">
          <cell r="B102" t="str">
            <v>Registro electrico 60x60x80 cm. con block cemento o tabique pulido con tapa de lámina y fondo de arena.</v>
          </cell>
          <cell r="C102" t="str">
            <v>PZA</v>
          </cell>
          <cell r="D102">
            <v>2</v>
          </cell>
          <cell r="E102">
            <v>371.76</v>
          </cell>
          <cell r="F102">
            <v>743.52</v>
          </cell>
          <cell r="H102">
            <v>0</v>
          </cell>
          <cell r="I102">
            <v>0</v>
          </cell>
          <cell r="J102">
            <v>0</v>
          </cell>
        </row>
        <row r="103">
          <cell r="F103">
            <v>0</v>
          </cell>
          <cell r="H103">
            <v>0</v>
          </cell>
          <cell r="I103">
            <v>0</v>
          </cell>
          <cell r="J103">
            <v>0</v>
          </cell>
        </row>
        <row r="104">
          <cell r="F104">
            <v>0</v>
          </cell>
          <cell r="H104">
            <v>0</v>
          </cell>
          <cell r="I104">
            <v>0</v>
          </cell>
          <cell r="J104">
            <v>0</v>
          </cell>
        </row>
        <row r="105">
          <cell r="B105" t="str">
            <v>INSTALACIONES ESPECIALES</v>
          </cell>
          <cell r="F105">
            <v>1222.3799999999999</v>
          </cell>
          <cell r="H105">
            <v>0</v>
          </cell>
          <cell r="I105">
            <v>0</v>
          </cell>
          <cell r="J105">
            <v>0</v>
          </cell>
        </row>
        <row r="106">
          <cell r="B106" t="str">
            <v>Ducto de salida para aire</v>
          </cell>
          <cell r="C106" t="str">
            <v>Lote</v>
          </cell>
          <cell r="D106">
            <v>1</v>
          </cell>
          <cell r="E106">
            <v>429.44</v>
          </cell>
          <cell r="F106">
            <v>429.44</v>
          </cell>
          <cell r="H106">
            <v>0</v>
          </cell>
          <cell r="I106">
            <v>0</v>
          </cell>
          <cell r="J106">
            <v>0</v>
          </cell>
        </row>
        <row r="107">
          <cell r="B107" t="str">
            <v>Instalacion hidraulica para aire acondicionado.</v>
          </cell>
          <cell r="C107" t="str">
            <v>Lote</v>
          </cell>
          <cell r="D107">
            <v>1</v>
          </cell>
          <cell r="E107">
            <v>340.9</v>
          </cell>
          <cell r="F107">
            <v>340.9</v>
          </cell>
          <cell r="H107">
            <v>0</v>
          </cell>
          <cell r="I107">
            <v>0</v>
          </cell>
          <cell r="J107">
            <v>0</v>
          </cell>
        </row>
        <row r="108">
          <cell r="B108" t="str">
            <v>Instalacion electrica para aire acondicionado.</v>
          </cell>
          <cell r="C108" t="str">
            <v>Lote</v>
          </cell>
          <cell r="D108">
            <v>1</v>
          </cell>
          <cell r="E108">
            <v>214.38</v>
          </cell>
          <cell r="F108">
            <v>214.38</v>
          </cell>
          <cell r="H108">
            <v>0</v>
          </cell>
          <cell r="I108">
            <v>0</v>
          </cell>
          <cell r="J108">
            <v>0</v>
          </cell>
        </row>
        <row r="109">
          <cell r="B109" t="str">
            <v>Instalacion para la preparacion del calenton de gas unicamente tuberia de gas del interior al exterior.</v>
          </cell>
          <cell r="C109" t="str">
            <v>Lote</v>
          </cell>
          <cell r="D109">
            <v>1</v>
          </cell>
          <cell r="E109">
            <v>237.66</v>
          </cell>
          <cell r="F109">
            <v>237.66</v>
          </cell>
          <cell r="H109">
            <v>0</v>
          </cell>
          <cell r="I109">
            <v>0</v>
          </cell>
          <cell r="J109">
            <v>0</v>
          </cell>
        </row>
        <row r="110">
          <cell r="F110">
            <v>0</v>
          </cell>
          <cell r="H110">
            <v>0</v>
          </cell>
          <cell r="I110">
            <v>0</v>
          </cell>
          <cell r="J110">
            <v>0</v>
          </cell>
        </row>
        <row r="111">
          <cell r="F111">
            <v>0</v>
          </cell>
          <cell r="H111">
            <v>0</v>
          </cell>
          <cell r="I111">
            <v>0</v>
          </cell>
          <cell r="J111">
            <v>0</v>
          </cell>
        </row>
        <row r="112">
          <cell r="F112">
            <v>0</v>
          </cell>
          <cell r="H112">
            <v>0</v>
          </cell>
          <cell r="I112">
            <v>0</v>
          </cell>
          <cell r="J112">
            <v>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BASICOS"/>
      <sheetName val="PRESUPUESTO"/>
      <sheetName val="CROQUIS"/>
      <sheetName val="CALENDARIO"/>
      <sheetName val="CARUCONAC (2)"/>
      <sheetName val="CAMINOS A CARGO (2)"/>
      <sheetName val="PROGRAMACION 99"/>
      <sheetName val="FORMATO-INE"/>
      <sheetName val="FORMATO FISM"/>
      <sheetName val="FISE"/>
      <sheetName val="FAM"/>
      <sheetName val="FASSA"/>
      <sheetName val="I.E"/>
      <sheetName val="PAFEF"/>
      <sheetName val="FASP"/>
      <sheetName val="COMPL-INE"/>
      <sheetName val="COMPL-FISM"/>
      <sheetName val="FOR-FINIQUITO EXP"/>
      <sheetName val="SJ-HUEJO"/>
      <sheetName val="INE"/>
      <sheetName val="FISM"/>
      <sheetName val=" FISE 1"/>
      <sheetName val="Gráfico1"/>
      <sheetName val="INE (2)"/>
      <sheetName val="COMPL-INE (2)"/>
      <sheetName val="FASP (2)"/>
      <sheetName val="aula buenaveantura"/>
      <sheetName val="INF.COMPL."/>
      <sheetName val="ALCANT. AHUMA."/>
      <sheetName val="HOSPIT.JIMENEZ"/>
      <sheetName val="ESC.JUAREZ"/>
      <sheetName val="lopez sist.riego"/>
      <sheetName val="ALCANT. MATAMOROS "/>
      <sheetName val="COMPL FISM"/>
      <sheetName val="TEMOSACHI  DISP MEDISO"/>
      <sheetName val="DES.RURAL"/>
      <sheetName val="FORM INE"/>
      <sheetName val="CIRCUITO TV"/>
      <sheetName val="TEM.VADO 10 DE MAY."/>
      <sheetName val="TEMOSACHI VADO LA CONCHA"/>
      <sheetName val="CASA HOGAR SAN VICENTE"/>
      <sheetName val="SIST TRANS.TEMOSACHI"/>
      <sheetName val="CANCHAS MPIO .TEMOSACHI"/>
      <sheetName val="CONST.AULA #8419"/>
      <sheetName val="CANCHAS TEMO.VARIAS"/>
      <sheetName val="HOSP. INF.JUAREZ"/>
      <sheetName val="EDIF.CAM BUENA."/>
      <sheetName val="FCO. JAVIER TEMPLO TEMOSCHII"/>
      <sheetName val="lag. oxid. buenav."/>
      <sheetName val="EX-HACIENDA EL CARMEN"/>
      <sheetName val="SINIEST. COLIMA"/>
      <sheetName val="FISM (2)"/>
      <sheetName val="sist. riego DIF"/>
      <sheetName val="DESPENSAS TARAH."/>
      <sheetName val="ALUM. IGLESIA"/>
      <sheetName val="concentrado 200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sheetData sheetId="24"/>
      <sheetData sheetId="25"/>
      <sheetData sheetId="26"/>
      <sheetData sheetId="27"/>
      <sheetData sheetId="28"/>
      <sheetData sheetId="29"/>
      <sheetData sheetId="30"/>
      <sheetData sheetId="31"/>
      <sheetData sheetId="32"/>
      <sheetData sheetId="33"/>
      <sheetData sheetId="34" refreshError="1"/>
      <sheetData sheetId="35" refreshError="1"/>
      <sheetData sheetId="36" refreshError="1"/>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5-1 EST 74"/>
      <sheetName val="5-2 A.Glez Granjas"/>
      <sheetName val="5-3 Gabilondo"/>
      <sheetName val="5-4 Chih.92"/>
      <sheetName val="5-5 Walt Disney"/>
      <sheetName val="5-6 A.Melgar"/>
      <sheetName val="5-7 DIF Estatal"/>
      <sheetName val="5-8 Esther Zuno"/>
      <sheetName val="5-9 México 91"/>
      <sheetName val="5-10 Freinet"/>
      <sheetName val="Edo Cta 05"/>
      <sheetName val="5_1 EST 74"/>
      <sheetName val="5_2 A_Glez Granjas"/>
      <sheetName val="5_3 Gabilondo"/>
      <sheetName val="5_4 Chih_92"/>
      <sheetName val="5_5 Walt Disney"/>
      <sheetName val="5_8 Esther Zuno"/>
      <sheetName val="5_9 México 91"/>
      <sheetName val="5-8 Esther juno"/>
    </sheetNames>
    <sheetDataSet>
      <sheetData sheetId="0" refreshError="1">
        <row r="29">
          <cell r="G29">
            <v>36.71</v>
          </cell>
        </row>
        <row r="30">
          <cell r="G30">
            <v>-36.1</v>
          </cell>
        </row>
        <row r="34">
          <cell r="G34">
            <v>1.84</v>
          </cell>
        </row>
        <row r="43">
          <cell r="G43">
            <v>-5.4</v>
          </cell>
        </row>
        <row r="89">
          <cell r="G89">
            <v>34.5</v>
          </cell>
        </row>
        <row r="93">
          <cell r="G93">
            <v>1.7</v>
          </cell>
        </row>
        <row r="94">
          <cell r="G94">
            <v>10.02</v>
          </cell>
        </row>
        <row r="95">
          <cell r="G95">
            <v>1.7</v>
          </cell>
        </row>
        <row r="96">
          <cell r="G96">
            <v>2.2599999999999998</v>
          </cell>
        </row>
        <row r="97">
          <cell r="G97">
            <v>7.16</v>
          </cell>
        </row>
        <row r="101">
          <cell r="G101">
            <v>34.950000000000003</v>
          </cell>
        </row>
        <row r="105">
          <cell r="G105">
            <v>0</v>
          </cell>
        </row>
        <row r="109">
          <cell r="G109">
            <v>35.520000000000003</v>
          </cell>
        </row>
        <row r="110">
          <cell r="G110">
            <v>27.4</v>
          </cell>
        </row>
      </sheetData>
      <sheetData sheetId="1" refreshError="1">
        <row r="33">
          <cell r="G33">
            <v>22.98</v>
          </cell>
        </row>
        <row r="39">
          <cell r="G39">
            <v>35.520000000000003</v>
          </cell>
        </row>
        <row r="42">
          <cell r="G42">
            <v>76.03</v>
          </cell>
        </row>
        <row r="46">
          <cell r="G46">
            <v>1</v>
          </cell>
        </row>
        <row r="47">
          <cell r="G47">
            <v>10.34</v>
          </cell>
        </row>
        <row r="48">
          <cell r="G48">
            <v>1</v>
          </cell>
        </row>
        <row r="52">
          <cell r="G52">
            <v>1</v>
          </cell>
        </row>
        <row r="53">
          <cell r="G53">
            <v>3</v>
          </cell>
        </row>
        <row r="54">
          <cell r="G54">
            <v>1</v>
          </cell>
        </row>
        <row r="58">
          <cell r="G58">
            <v>5</v>
          </cell>
        </row>
        <row r="59">
          <cell r="G59">
            <v>17.899999999999999</v>
          </cell>
        </row>
        <row r="63">
          <cell r="G63">
            <v>9.8800000000000008</v>
          </cell>
        </row>
        <row r="64">
          <cell r="G64">
            <v>46.2</v>
          </cell>
        </row>
        <row r="65">
          <cell r="G65">
            <v>46.2</v>
          </cell>
        </row>
        <row r="66">
          <cell r="G66">
            <v>1.2</v>
          </cell>
        </row>
        <row r="70">
          <cell r="G70">
            <v>10.34</v>
          </cell>
        </row>
        <row r="71">
          <cell r="G71">
            <v>53.77</v>
          </cell>
        </row>
        <row r="72">
          <cell r="G72">
            <v>130.68</v>
          </cell>
        </row>
        <row r="73">
          <cell r="G73">
            <v>10</v>
          </cell>
        </row>
        <row r="74">
          <cell r="G74">
            <v>13.76</v>
          </cell>
        </row>
        <row r="78">
          <cell r="G78">
            <v>227.52</v>
          </cell>
        </row>
        <row r="79">
          <cell r="G79">
            <v>13.76</v>
          </cell>
        </row>
        <row r="117">
          <cell r="G117">
            <v>3.91</v>
          </cell>
        </row>
      </sheetData>
      <sheetData sheetId="2" refreshError="1">
        <row r="83">
          <cell r="G83">
            <v>50.8</v>
          </cell>
        </row>
        <row r="87">
          <cell r="G87">
            <v>0.64</v>
          </cell>
        </row>
        <row r="95">
          <cell r="G95">
            <v>50.8</v>
          </cell>
        </row>
        <row r="99">
          <cell r="G99">
            <v>50.8</v>
          </cell>
        </row>
      </sheetData>
      <sheetData sheetId="3" refreshError="1">
        <row r="10">
          <cell r="G10">
            <v>9.18</v>
          </cell>
        </row>
        <row r="37">
          <cell r="G37">
            <v>35.520000000000003</v>
          </cell>
        </row>
        <row r="40">
          <cell r="G40">
            <v>76.03</v>
          </cell>
        </row>
        <row r="44">
          <cell r="G44">
            <v>1</v>
          </cell>
        </row>
        <row r="45">
          <cell r="G45">
            <v>10.34</v>
          </cell>
        </row>
        <row r="46">
          <cell r="G46">
            <v>1</v>
          </cell>
        </row>
        <row r="51">
          <cell r="G51">
            <v>3</v>
          </cell>
        </row>
        <row r="52">
          <cell r="G52">
            <v>1</v>
          </cell>
        </row>
        <row r="56">
          <cell r="G56">
            <v>5</v>
          </cell>
        </row>
        <row r="57">
          <cell r="G57">
            <v>23.9</v>
          </cell>
        </row>
        <row r="64">
          <cell r="G64">
            <v>1.2</v>
          </cell>
        </row>
        <row r="68">
          <cell r="G68">
            <v>10.34</v>
          </cell>
        </row>
        <row r="69">
          <cell r="G69">
            <v>53.78</v>
          </cell>
        </row>
        <row r="71">
          <cell r="G71">
            <v>10</v>
          </cell>
        </row>
        <row r="76">
          <cell r="G76">
            <v>225.05</v>
          </cell>
        </row>
        <row r="77">
          <cell r="G77">
            <v>14.64</v>
          </cell>
        </row>
        <row r="114">
          <cell r="G114">
            <v>17.600000000000001</v>
          </cell>
        </row>
      </sheetData>
      <sheetData sheetId="4" refreshError="1">
        <row r="8">
          <cell r="G8">
            <v>12.19</v>
          </cell>
        </row>
        <row r="11">
          <cell r="G11">
            <v>16.100000000000001</v>
          </cell>
        </row>
        <row r="41">
          <cell r="G41">
            <v>21.02</v>
          </cell>
        </row>
        <row r="44">
          <cell r="G44">
            <v>52.78</v>
          </cell>
        </row>
        <row r="48">
          <cell r="G48">
            <v>1</v>
          </cell>
        </row>
        <row r="49">
          <cell r="G49">
            <v>10.34</v>
          </cell>
        </row>
        <row r="50">
          <cell r="G50">
            <v>1</v>
          </cell>
        </row>
        <row r="55">
          <cell r="G55">
            <v>3</v>
          </cell>
        </row>
        <row r="60">
          <cell r="G60">
            <v>5</v>
          </cell>
        </row>
        <row r="61">
          <cell r="G61">
            <v>9.1999999999999993</v>
          </cell>
        </row>
        <row r="68">
          <cell r="G68">
            <v>1.2</v>
          </cell>
        </row>
        <row r="72">
          <cell r="G72">
            <v>10.34</v>
          </cell>
        </row>
        <row r="73">
          <cell r="G73">
            <v>53.78</v>
          </cell>
        </row>
        <row r="74">
          <cell r="G74">
            <v>15.27</v>
          </cell>
        </row>
        <row r="75">
          <cell r="G75">
            <v>10</v>
          </cell>
        </row>
        <row r="80">
          <cell r="G80">
            <v>146.12</v>
          </cell>
        </row>
        <row r="81">
          <cell r="G81">
            <v>14.64</v>
          </cell>
        </row>
        <row r="86">
          <cell r="G86">
            <v>68.64</v>
          </cell>
        </row>
        <row r="90">
          <cell r="G90">
            <v>10.3</v>
          </cell>
        </row>
        <row r="98">
          <cell r="G98">
            <v>68.64</v>
          </cell>
        </row>
        <row r="102">
          <cell r="G102">
            <v>68.64</v>
          </cell>
        </row>
        <row r="112">
          <cell r="G112">
            <v>1</v>
          </cell>
        </row>
        <row r="113">
          <cell r="G113">
            <v>1</v>
          </cell>
        </row>
        <row r="114">
          <cell r="G114">
            <v>1</v>
          </cell>
        </row>
        <row r="116">
          <cell r="G116">
            <v>1</v>
          </cell>
        </row>
        <row r="117">
          <cell r="G117">
            <v>1</v>
          </cell>
        </row>
      </sheetData>
      <sheetData sheetId="5"/>
      <sheetData sheetId="6"/>
      <sheetData sheetId="7" refreshError="1">
        <row r="9">
          <cell r="G9">
            <v>3.2</v>
          </cell>
        </row>
        <row r="27">
          <cell r="G27">
            <v>9.23</v>
          </cell>
        </row>
        <row r="29">
          <cell r="G29">
            <v>10.94</v>
          </cell>
        </row>
        <row r="30">
          <cell r="G30">
            <v>0.96</v>
          </cell>
        </row>
        <row r="34">
          <cell r="G34">
            <v>14.07</v>
          </cell>
        </row>
        <row r="36">
          <cell r="G36">
            <v>2</v>
          </cell>
        </row>
        <row r="43">
          <cell r="G43">
            <v>35.520000000000003</v>
          </cell>
        </row>
        <row r="46">
          <cell r="G46">
            <v>76.03</v>
          </cell>
        </row>
        <row r="50">
          <cell r="G50">
            <v>1</v>
          </cell>
        </row>
        <row r="51">
          <cell r="G51">
            <v>4</v>
          </cell>
        </row>
        <row r="52">
          <cell r="G52">
            <v>3</v>
          </cell>
        </row>
        <row r="53">
          <cell r="G53">
            <v>2</v>
          </cell>
        </row>
        <row r="54">
          <cell r="G54">
            <v>11.47</v>
          </cell>
        </row>
        <row r="55">
          <cell r="G55">
            <v>4</v>
          </cell>
        </row>
        <row r="56">
          <cell r="G56">
            <v>3.74</v>
          </cell>
        </row>
        <row r="57">
          <cell r="G57">
            <v>4</v>
          </cell>
        </row>
        <row r="58">
          <cell r="G58">
            <v>0</v>
          </cell>
        </row>
        <row r="61">
          <cell r="G61">
            <v>1</v>
          </cell>
        </row>
        <row r="62">
          <cell r="G62">
            <v>3</v>
          </cell>
        </row>
        <row r="63">
          <cell r="G63">
            <v>1</v>
          </cell>
        </row>
        <row r="67">
          <cell r="G67">
            <v>9</v>
          </cell>
        </row>
        <row r="68">
          <cell r="G68">
            <v>15.7</v>
          </cell>
        </row>
        <row r="73">
          <cell r="G73">
            <v>7</v>
          </cell>
        </row>
        <row r="74">
          <cell r="G74">
            <v>3</v>
          </cell>
        </row>
        <row r="75">
          <cell r="G75">
            <v>4</v>
          </cell>
        </row>
        <row r="77">
          <cell r="G77">
            <v>7</v>
          </cell>
        </row>
        <row r="78">
          <cell r="G78">
            <v>2</v>
          </cell>
        </row>
        <row r="79">
          <cell r="G79">
            <v>2</v>
          </cell>
        </row>
        <row r="80">
          <cell r="G80">
            <v>6</v>
          </cell>
        </row>
        <row r="82">
          <cell r="G82">
            <v>1</v>
          </cell>
        </row>
        <row r="83">
          <cell r="G83">
            <v>2</v>
          </cell>
        </row>
        <row r="87">
          <cell r="G87">
            <v>5</v>
          </cell>
        </row>
        <row r="88">
          <cell r="G88">
            <v>1</v>
          </cell>
        </row>
        <row r="93">
          <cell r="G93">
            <v>1</v>
          </cell>
        </row>
        <row r="96">
          <cell r="G96">
            <v>37.380000000000003</v>
          </cell>
        </row>
        <row r="97">
          <cell r="G97">
            <v>40.630000000000003</v>
          </cell>
        </row>
        <row r="99">
          <cell r="G99">
            <v>10.66</v>
          </cell>
        </row>
        <row r="104">
          <cell r="G104">
            <v>77.489999999999995</v>
          </cell>
        </row>
        <row r="105">
          <cell r="G105">
            <v>3.74</v>
          </cell>
        </row>
        <row r="107">
          <cell r="G107">
            <v>80.73</v>
          </cell>
        </row>
        <row r="108">
          <cell r="G108">
            <v>16</v>
          </cell>
        </row>
        <row r="109">
          <cell r="G109">
            <v>77.489999999999995</v>
          </cell>
        </row>
        <row r="110">
          <cell r="G110">
            <v>37.81</v>
          </cell>
        </row>
        <row r="111">
          <cell r="G111">
            <v>16.7</v>
          </cell>
        </row>
        <row r="113">
          <cell r="G113">
            <v>2.21</v>
          </cell>
        </row>
        <row r="117">
          <cell r="G117">
            <v>320.3</v>
          </cell>
        </row>
        <row r="118">
          <cell r="G118">
            <v>8.69</v>
          </cell>
        </row>
        <row r="119">
          <cell r="G119">
            <v>8.42</v>
          </cell>
        </row>
        <row r="124">
          <cell r="G124">
            <v>5.32</v>
          </cell>
        </row>
        <row r="128">
          <cell r="G128">
            <v>0.62</v>
          </cell>
        </row>
        <row r="129">
          <cell r="G129">
            <v>3.12</v>
          </cell>
        </row>
        <row r="131">
          <cell r="G131">
            <v>1.35</v>
          </cell>
        </row>
        <row r="132">
          <cell r="G132">
            <v>3.42</v>
          </cell>
        </row>
        <row r="136">
          <cell r="G136">
            <v>5.32</v>
          </cell>
        </row>
        <row r="148">
          <cell r="G148">
            <v>1</v>
          </cell>
        </row>
        <row r="155">
          <cell r="G155">
            <v>1</v>
          </cell>
        </row>
      </sheetData>
      <sheetData sheetId="8" refreshError="1">
        <row r="36">
          <cell r="G36">
            <v>3</v>
          </cell>
        </row>
        <row r="68">
          <cell r="G68">
            <v>10.4</v>
          </cell>
        </row>
        <row r="77">
          <cell r="G77">
            <v>7</v>
          </cell>
        </row>
        <row r="78">
          <cell r="G78">
            <v>2</v>
          </cell>
        </row>
        <row r="79">
          <cell r="G79">
            <v>2</v>
          </cell>
        </row>
        <row r="80">
          <cell r="G80">
            <v>6</v>
          </cell>
        </row>
        <row r="87">
          <cell r="G87">
            <v>5</v>
          </cell>
        </row>
        <row r="89">
          <cell r="G89">
            <v>27.9</v>
          </cell>
        </row>
        <row r="90">
          <cell r="G90">
            <v>29.35</v>
          </cell>
        </row>
        <row r="124">
          <cell r="G124">
            <v>18.07</v>
          </cell>
        </row>
        <row r="128">
          <cell r="G128">
            <v>1.1499999999999999</v>
          </cell>
        </row>
        <row r="129">
          <cell r="G129">
            <v>7.18</v>
          </cell>
        </row>
        <row r="130">
          <cell r="G130">
            <v>1.1499999999999999</v>
          </cell>
        </row>
        <row r="131">
          <cell r="G131">
            <v>0.49</v>
          </cell>
        </row>
        <row r="132">
          <cell r="G132">
            <v>5.41</v>
          </cell>
        </row>
        <row r="136">
          <cell r="G136">
            <v>18.07</v>
          </cell>
        </row>
        <row r="148">
          <cell r="G148">
            <v>1</v>
          </cell>
        </row>
      </sheetData>
      <sheetData sheetId="9"/>
      <sheetData sheetId="10"/>
      <sheetData sheetId="11"/>
      <sheetData sheetId="12"/>
      <sheetData sheetId="13"/>
      <sheetData sheetId="14"/>
      <sheetData sheetId="15"/>
      <sheetData sheetId="16"/>
      <sheetData sheetId="17"/>
      <sheetData sheetId="18"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532"/>
  <sheetViews>
    <sheetView tabSelected="1" topLeftCell="A3" zoomScale="70" zoomScaleNormal="70" zoomScaleSheetLayoutView="85" workbookViewId="0">
      <pane xSplit="16530" ySplit="1545" topLeftCell="AR3" activePane="bottomLeft"/>
      <selection activeCell="K15" sqref="K15"/>
      <selection pane="topRight" activeCell="AR7" sqref="AR7"/>
      <selection pane="bottomLeft" activeCell="F19" sqref="F19"/>
      <selection pane="bottomRight" activeCell="AX17" sqref="AX17"/>
    </sheetView>
  </sheetViews>
  <sheetFormatPr baseColWidth="10" defaultColWidth="11.42578125" defaultRowHeight="12.75" x14ac:dyDescent="0.2"/>
  <cols>
    <col min="1" max="1" width="8.140625" style="15" bestFit="1" customWidth="1"/>
    <col min="2" max="2" width="7" style="15" customWidth="1"/>
    <col min="3" max="3" width="64" style="16" customWidth="1"/>
    <col min="4" max="4" width="8.140625" style="6" customWidth="1"/>
    <col min="5" max="5" width="14.42578125" style="17" bestFit="1" customWidth="1"/>
    <col min="6" max="6" width="13.42578125" style="18" bestFit="1" customWidth="1"/>
    <col min="7" max="7" width="12.7109375" style="18" bestFit="1" customWidth="1"/>
    <col min="8" max="8" width="20.140625" style="18" customWidth="1"/>
    <col min="9" max="9" width="12" style="4" customWidth="1"/>
    <col min="10" max="10" width="19.140625" style="69" customWidth="1"/>
    <col min="11" max="11" width="17.7109375" style="4" bestFit="1" customWidth="1"/>
    <col min="12" max="12" width="13.5703125" style="4" customWidth="1"/>
    <col min="13" max="13" width="20" style="69" bestFit="1" customWidth="1"/>
    <col min="14" max="14" width="11.140625" style="4" bestFit="1" customWidth="1"/>
    <col min="15" max="15" width="24" style="69" customWidth="1"/>
    <col min="16" max="16" width="10.7109375" style="4" bestFit="1" customWidth="1"/>
    <col min="17" max="17" width="17.42578125" style="69" customWidth="1"/>
    <col min="18" max="18" width="8.140625" style="4" bestFit="1" customWidth="1"/>
    <col min="19" max="19" width="16" style="69" bestFit="1" customWidth="1"/>
    <col min="20" max="20" width="7.7109375" style="4" customWidth="1"/>
    <col min="21" max="21" width="16.42578125" style="69" customWidth="1"/>
    <col min="22" max="22" width="10.7109375" style="4" bestFit="1" customWidth="1"/>
    <col min="23" max="23" width="17.42578125" style="69" customWidth="1"/>
    <col min="24" max="24" width="9.140625" style="4" bestFit="1" customWidth="1"/>
    <col min="25" max="25" width="16.7109375" style="69" bestFit="1" customWidth="1"/>
    <col min="26" max="26" width="7.7109375" style="4" customWidth="1"/>
    <col min="27" max="27" width="16.42578125" style="69" customWidth="1"/>
    <col min="28" max="28" width="15.140625" style="7" customWidth="1"/>
    <col min="29" max="29" width="18.140625" style="7" customWidth="1"/>
    <col min="30" max="30" width="15.140625" style="7" customWidth="1"/>
    <col min="31" max="31" width="16.7109375" style="7" customWidth="1"/>
    <col min="32" max="34" width="15.140625" style="7" customWidth="1"/>
    <col min="35" max="35" width="18.140625" style="7" customWidth="1"/>
    <col min="36" max="36" width="15.140625" style="7" customWidth="1"/>
    <col min="37" max="37" width="16.7109375" style="7" customWidth="1"/>
    <col min="38" max="38" width="15.140625" style="7" customWidth="1"/>
    <col min="39" max="39" width="17.28515625" style="7" bestFit="1" customWidth="1"/>
    <col min="40" max="40" width="15.140625" style="152" customWidth="1"/>
    <col min="41" max="41" width="19.140625" style="7" bestFit="1" customWidth="1"/>
    <col min="42" max="42" width="15.140625" style="7" customWidth="1"/>
    <col min="43" max="43" width="17.7109375" style="7" bestFit="1" customWidth="1"/>
    <col min="44" max="44" width="15.140625" style="7" customWidth="1"/>
    <col min="45" max="45" width="19.5703125" style="7" bestFit="1" customWidth="1"/>
    <col min="46" max="46" width="18.140625" style="7" customWidth="1"/>
    <col min="47" max="16384" width="11.42578125" style="7"/>
  </cols>
  <sheetData>
    <row r="1" spans="1:45" ht="12.75" hidden="1" customHeight="1" x14ac:dyDescent="0.2">
      <c r="A1" s="169" t="s">
        <v>2</v>
      </c>
      <c r="B1" s="169"/>
      <c r="C1" s="169"/>
      <c r="D1" s="169"/>
      <c r="E1" s="169"/>
      <c r="F1" s="169"/>
      <c r="G1" s="169"/>
      <c r="H1" s="169"/>
      <c r="I1" s="169"/>
      <c r="J1" s="169"/>
      <c r="K1" s="169"/>
      <c r="L1" s="169"/>
      <c r="M1" s="169"/>
      <c r="N1" s="169"/>
    </row>
    <row r="2" spans="1:45" ht="12.75" hidden="1" customHeight="1" x14ac:dyDescent="0.2">
      <c r="A2" s="169" t="s">
        <v>3</v>
      </c>
      <c r="B2" s="169"/>
      <c r="C2" s="169"/>
      <c r="D2" s="169"/>
      <c r="E2" s="169"/>
      <c r="F2" s="169"/>
      <c r="G2" s="169"/>
      <c r="H2" s="169"/>
      <c r="I2" s="169"/>
      <c r="J2" s="169"/>
      <c r="K2" s="169"/>
      <c r="L2" s="169"/>
      <c r="M2" s="169"/>
      <c r="N2" s="169"/>
    </row>
    <row r="3" spans="1:45" ht="41.25" customHeight="1" x14ac:dyDescent="0.2">
      <c r="A3" s="170" t="e">
        <f>#REF!</f>
        <v>#REF!</v>
      </c>
      <c r="B3" s="170"/>
      <c r="C3" s="170"/>
      <c r="D3" s="170"/>
      <c r="E3" s="170"/>
      <c r="F3" s="170"/>
      <c r="G3" s="170"/>
      <c r="H3" s="170"/>
      <c r="I3" s="170"/>
      <c r="J3" s="170"/>
      <c r="K3" s="170"/>
      <c r="L3" s="170"/>
      <c r="M3" s="170"/>
      <c r="N3" s="170"/>
      <c r="O3" s="170"/>
    </row>
    <row r="4" spans="1:45" ht="15.75" customHeight="1" x14ac:dyDescent="0.2">
      <c r="A4" s="172" t="s">
        <v>1</v>
      </c>
      <c r="B4" s="172"/>
      <c r="C4" s="172"/>
      <c r="D4" s="172"/>
      <c r="E4" s="172"/>
      <c r="F4" s="172"/>
      <c r="G4" s="172"/>
      <c r="H4" s="172"/>
      <c r="I4" s="172"/>
      <c r="J4" s="172"/>
      <c r="K4" s="172"/>
      <c r="L4" s="172"/>
      <c r="M4" s="172"/>
      <c r="N4" s="172"/>
      <c r="O4" s="172"/>
    </row>
    <row r="5" spans="1:45" ht="3.95" customHeight="1" x14ac:dyDescent="0.2">
      <c r="A5" s="19"/>
      <c r="B5" s="19"/>
      <c r="C5" s="20"/>
      <c r="D5" s="21"/>
      <c r="E5" s="22"/>
      <c r="F5" s="22"/>
      <c r="G5" s="22"/>
      <c r="H5" s="22"/>
      <c r="I5" s="21"/>
      <c r="J5" s="64"/>
      <c r="K5" s="21"/>
      <c r="L5" s="21"/>
      <c r="M5" s="64"/>
      <c r="N5" s="21"/>
      <c r="O5" s="64"/>
    </row>
    <row r="6" spans="1:45" ht="15.75" customHeight="1" x14ac:dyDescent="0.2">
      <c r="A6" s="173" t="s">
        <v>13</v>
      </c>
      <c r="B6" s="95"/>
      <c r="C6" s="172" t="s">
        <v>14</v>
      </c>
      <c r="D6" s="172" t="s">
        <v>15</v>
      </c>
      <c r="E6" s="174" t="s">
        <v>6</v>
      </c>
      <c r="F6" s="174"/>
      <c r="G6" s="172" t="s">
        <v>18</v>
      </c>
      <c r="H6" s="172" t="s">
        <v>8</v>
      </c>
      <c r="I6" s="170" t="s">
        <v>23</v>
      </c>
      <c r="J6" s="170"/>
      <c r="K6" s="170" t="s">
        <v>16</v>
      </c>
      <c r="L6" s="170" t="s">
        <v>17</v>
      </c>
      <c r="M6" s="170"/>
      <c r="N6" s="170" t="s">
        <v>0</v>
      </c>
      <c r="O6" s="171"/>
      <c r="P6" s="163" t="s">
        <v>7</v>
      </c>
      <c r="Q6" s="164"/>
      <c r="R6" s="164"/>
      <c r="S6" s="164"/>
      <c r="T6" s="164"/>
      <c r="U6" s="165"/>
      <c r="V6" s="166" t="s">
        <v>10</v>
      </c>
      <c r="W6" s="167"/>
      <c r="X6" s="167"/>
      <c r="Y6" s="167"/>
      <c r="Z6" s="167"/>
      <c r="AA6" s="168"/>
      <c r="AB6" s="163" t="s">
        <v>11</v>
      </c>
      <c r="AC6" s="164"/>
      <c r="AD6" s="164"/>
      <c r="AE6" s="164"/>
      <c r="AF6" s="164"/>
      <c r="AG6" s="165"/>
      <c r="AH6" s="166" t="s">
        <v>12</v>
      </c>
      <c r="AI6" s="167"/>
      <c r="AJ6" s="167"/>
      <c r="AK6" s="167"/>
      <c r="AL6" s="167"/>
      <c r="AM6" s="168"/>
      <c r="AN6" s="163" t="s">
        <v>369</v>
      </c>
      <c r="AO6" s="164"/>
      <c r="AP6" s="164"/>
      <c r="AQ6" s="164"/>
      <c r="AR6" s="164"/>
      <c r="AS6" s="165"/>
    </row>
    <row r="7" spans="1:45" ht="29.25" customHeight="1" x14ac:dyDescent="0.2">
      <c r="A7" s="173"/>
      <c r="B7" s="95"/>
      <c r="C7" s="172"/>
      <c r="D7" s="172"/>
      <c r="E7" s="30" t="s">
        <v>4</v>
      </c>
      <c r="F7" s="12" t="s">
        <v>5</v>
      </c>
      <c r="G7" s="172"/>
      <c r="H7" s="172"/>
      <c r="I7" s="170"/>
      <c r="J7" s="170"/>
      <c r="K7" s="170"/>
      <c r="L7" s="170"/>
      <c r="M7" s="170"/>
      <c r="N7" s="170"/>
      <c r="O7" s="171"/>
      <c r="P7" s="42" t="s">
        <v>20</v>
      </c>
      <c r="Q7" s="71" t="s">
        <v>19</v>
      </c>
      <c r="R7" s="43" t="s">
        <v>25</v>
      </c>
      <c r="S7" s="74" t="s">
        <v>19</v>
      </c>
      <c r="T7" s="44" t="s">
        <v>24</v>
      </c>
      <c r="U7" s="75" t="s">
        <v>19</v>
      </c>
      <c r="V7" s="128" t="s">
        <v>20</v>
      </c>
      <c r="W7" s="129" t="s">
        <v>19</v>
      </c>
      <c r="X7" s="130" t="s">
        <v>25</v>
      </c>
      <c r="Y7" s="131" t="s">
        <v>19</v>
      </c>
      <c r="Z7" s="132" t="s">
        <v>24</v>
      </c>
      <c r="AA7" s="133" t="s">
        <v>19</v>
      </c>
      <c r="AB7" s="42" t="s">
        <v>20</v>
      </c>
      <c r="AC7" s="71" t="s">
        <v>19</v>
      </c>
      <c r="AD7" s="43" t="s">
        <v>25</v>
      </c>
      <c r="AE7" s="74" t="s">
        <v>19</v>
      </c>
      <c r="AF7" s="44" t="s">
        <v>24</v>
      </c>
      <c r="AG7" s="75" t="s">
        <v>19</v>
      </c>
      <c r="AH7" s="128" t="s">
        <v>20</v>
      </c>
      <c r="AI7" s="129" t="s">
        <v>19</v>
      </c>
      <c r="AJ7" s="130" t="s">
        <v>25</v>
      </c>
      <c r="AK7" s="131" t="s">
        <v>19</v>
      </c>
      <c r="AL7" s="132" t="s">
        <v>24</v>
      </c>
      <c r="AM7" s="133" t="s">
        <v>19</v>
      </c>
      <c r="AN7" s="156" t="s">
        <v>20</v>
      </c>
      <c r="AO7" s="71" t="s">
        <v>19</v>
      </c>
      <c r="AP7" s="159" t="s">
        <v>25</v>
      </c>
      <c r="AQ7" s="74" t="s">
        <v>19</v>
      </c>
      <c r="AR7" s="44" t="s">
        <v>24</v>
      </c>
      <c r="AS7" s="75" t="s">
        <v>19</v>
      </c>
    </row>
    <row r="8" spans="1:45" s="8" customFormat="1" x14ac:dyDescent="0.2">
      <c r="A8" s="39"/>
      <c r="B8" s="39"/>
      <c r="C8" s="24"/>
      <c r="D8" s="24"/>
      <c r="E8" s="40"/>
      <c r="F8" s="3"/>
      <c r="G8" s="87"/>
      <c r="H8" s="87"/>
      <c r="I8" s="26"/>
      <c r="J8" s="57"/>
      <c r="K8" s="26"/>
      <c r="L8" s="26"/>
      <c r="M8" s="57"/>
      <c r="N8" s="26"/>
      <c r="O8" s="57"/>
      <c r="P8" s="23"/>
      <c r="Q8" s="57"/>
      <c r="R8" s="23"/>
      <c r="S8" s="57"/>
      <c r="T8" s="23"/>
      <c r="U8" s="57"/>
      <c r="V8" s="23"/>
      <c r="W8" s="57"/>
      <c r="X8" s="23"/>
      <c r="Y8" s="57"/>
      <c r="Z8" s="23"/>
      <c r="AA8" s="57"/>
      <c r="AN8" s="153"/>
    </row>
    <row r="9" spans="1:45" s="60" customFormat="1" ht="15.75" thickBot="1" x14ac:dyDescent="0.25">
      <c r="A9" s="78"/>
      <c r="B9" s="76"/>
      <c r="G9" s="86"/>
      <c r="H9" s="88"/>
      <c r="I9" s="76"/>
      <c r="J9" s="65"/>
      <c r="M9" s="65"/>
      <c r="O9" s="65"/>
      <c r="Q9" s="65"/>
      <c r="S9" s="65"/>
      <c r="U9" s="65"/>
      <c r="W9" s="65"/>
      <c r="Y9" s="65"/>
      <c r="AA9" s="65"/>
      <c r="AN9" s="157"/>
      <c r="AP9" s="160"/>
    </row>
    <row r="10" spans="1:45" s="8" customFormat="1" ht="15" x14ac:dyDescent="0.2">
      <c r="A10" s="97">
        <v>1</v>
      </c>
      <c r="B10" s="97"/>
      <c r="C10" s="98" t="s">
        <v>26</v>
      </c>
      <c r="D10" s="99"/>
      <c r="E10" s="100"/>
      <c r="F10" s="90"/>
      <c r="G10" s="91"/>
      <c r="H10" s="92"/>
      <c r="I10" s="63"/>
      <c r="J10" s="79"/>
      <c r="K10" s="63"/>
      <c r="L10" s="63"/>
      <c r="M10" s="79"/>
      <c r="N10" s="63"/>
      <c r="O10" s="79"/>
      <c r="P10" s="80"/>
      <c r="Q10" s="81"/>
      <c r="R10" s="82"/>
      <c r="S10" s="81"/>
      <c r="T10" s="82"/>
      <c r="U10" s="83"/>
      <c r="V10" s="80"/>
      <c r="W10" s="81"/>
      <c r="X10" s="82"/>
      <c r="Y10" s="81"/>
      <c r="Z10" s="82"/>
      <c r="AA10" s="83"/>
      <c r="AN10" s="153"/>
    </row>
    <row r="11" spans="1:45" s="53" customFormat="1" ht="14.25" x14ac:dyDescent="0.2">
      <c r="A11" s="101">
        <v>1.1000000000000001</v>
      </c>
      <c r="B11" s="101"/>
      <c r="C11" s="102" t="s">
        <v>27</v>
      </c>
      <c r="D11" s="103"/>
      <c r="E11" s="104"/>
      <c r="F11" s="59"/>
      <c r="G11" s="62"/>
      <c r="H11" s="89"/>
      <c r="I11" s="63"/>
      <c r="J11" s="79"/>
      <c r="K11" s="63"/>
      <c r="L11" s="63"/>
      <c r="M11" s="79"/>
      <c r="N11" s="63"/>
      <c r="O11" s="79"/>
      <c r="P11" s="84"/>
      <c r="Q11" s="79"/>
      <c r="R11" s="63"/>
      <c r="S11" s="79"/>
      <c r="T11" s="63"/>
      <c r="U11" s="85"/>
      <c r="V11" s="84"/>
      <c r="W11" s="79"/>
      <c r="X11" s="63"/>
      <c r="Y11" s="79"/>
      <c r="Z11" s="63"/>
      <c r="AA11" s="85"/>
      <c r="AN11" s="153"/>
      <c r="AP11" s="8"/>
    </row>
    <row r="12" spans="1:45" s="53" customFormat="1" ht="51" x14ac:dyDescent="0.2">
      <c r="A12" s="105" t="s">
        <v>28</v>
      </c>
      <c r="B12" s="105" t="s">
        <v>29</v>
      </c>
      <c r="C12" s="106" t="s">
        <v>30</v>
      </c>
      <c r="D12" s="103" t="s">
        <v>31</v>
      </c>
      <c r="E12" s="104">
        <v>10</v>
      </c>
      <c r="F12" s="59"/>
      <c r="G12" s="124">
        <v>2147.63</v>
      </c>
      <c r="H12" s="89">
        <f t="shared" ref="H12:H51" si="0">ROUND(E12*G12,2)</f>
        <v>21476.3</v>
      </c>
      <c r="I12" s="63">
        <f>P12+R12+T12+V12+X12+Z12+AB12+AD12+AF12+AH12+AJ12+AL12+AN12+AP12+AR12</f>
        <v>4</v>
      </c>
      <c r="J12" s="79">
        <f>Q12+S12+U12+W12+Y12+AA12+AC12+AE12+AG12+AI12+AK12+AM12+AO12+AQ12+AS12</f>
        <v>8590.52</v>
      </c>
      <c r="K12" s="63">
        <f t="shared" ref="K12:K18" si="1">+E12-I12</f>
        <v>6</v>
      </c>
      <c r="L12" s="63">
        <f t="shared" ref="L12:M17" si="2">I12</f>
        <v>4</v>
      </c>
      <c r="M12" s="79">
        <f t="shared" si="2"/>
        <v>8590.52</v>
      </c>
      <c r="N12" s="63">
        <f t="shared" ref="N12:N14" si="3">E12-I12</f>
        <v>6</v>
      </c>
      <c r="O12" s="79">
        <f t="shared" ref="O12:O14" si="4">H12-J12</f>
        <v>12885.779999999999</v>
      </c>
      <c r="P12" s="84">
        <v>4</v>
      </c>
      <c r="Q12" s="79">
        <f t="shared" ref="Q12:Q51" si="5">ROUND(P12*G12,2)</f>
        <v>8590.52</v>
      </c>
      <c r="R12" s="63"/>
      <c r="S12" s="79">
        <f t="shared" ref="S12:S51" si="6">ROUND(R12*G12,2)</f>
        <v>0</v>
      </c>
      <c r="T12" s="63"/>
      <c r="U12" s="85">
        <f t="shared" ref="U12:U51" si="7">ROUND(T12*G12,2)</f>
        <v>0</v>
      </c>
      <c r="V12" s="84"/>
      <c r="W12" s="79">
        <f>ROUND(V12*G12,2)</f>
        <v>0</v>
      </c>
      <c r="X12" s="63"/>
      <c r="Y12" s="79">
        <f>ROUND(X12*G12,2)</f>
        <v>0</v>
      </c>
      <c r="Z12" s="63"/>
      <c r="AA12" s="85">
        <f>ROUND(Z12*G12,2)</f>
        <v>0</v>
      </c>
      <c r="AC12" s="79">
        <f>ROUND(AB12*G12,2)</f>
        <v>0</v>
      </c>
      <c r="AE12" s="79">
        <f>ROUND(AD12*G12,2)</f>
        <v>0</v>
      </c>
      <c r="AG12" s="79">
        <f>ROUND(AF12*G12,2)</f>
        <v>0</v>
      </c>
      <c r="AI12" s="79">
        <f>ROUND(AH12*G12,2)</f>
        <v>0</v>
      </c>
      <c r="AK12" s="79">
        <f>ROUND(AJ12*G12,2)</f>
        <v>0</v>
      </c>
      <c r="AM12" s="79">
        <f>ROUND(AL12*G12,2)</f>
        <v>0</v>
      </c>
      <c r="AN12" s="153"/>
      <c r="AO12" s="79">
        <f>ROUND(AN12*G12,2)</f>
        <v>0</v>
      </c>
      <c r="AP12" s="8"/>
      <c r="AQ12" s="79">
        <f>ROUND(AP12*G12,2)</f>
        <v>0</v>
      </c>
      <c r="AS12" s="79">
        <f>ROUND(AR12*G12,2)</f>
        <v>0</v>
      </c>
    </row>
    <row r="13" spans="1:45" s="53" customFormat="1" ht="51" x14ac:dyDescent="0.2">
      <c r="A13" s="105" t="s">
        <v>32</v>
      </c>
      <c r="B13" s="107" t="s">
        <v>33</v>
      </c>
      <c r="C13" s="106" t="s">
        <v>34</v>
      </c>
      <c r="D13" s="103" t="s">
        <v>35</v>
      </c>
      <c r="E13" s="104">
        <v>115</v>
      </c>
      <c r="F13" s="58"/>
      <c r="G13" s="124">
        <v>769.01</v>
      </c>
      <c r="H13" s="89">
        <f t="shared" si="0"/>
        <v>88436.15</v>
      </c>
      <c r="I13" s="63">
        <f t="shared" ref="I13:I76" si="8">P13+R13+T13+V13+X13+Z13+AB13+AD13+AF13+AH13+AJ13+AL13+AN13+AP13+AR13</f>
        <v>133.1</v>
      </c>
      <c r="J13" s="79">
        <f>Q13+S13+U13+W13+Y13+AA13+AC13+AE13+AG13+AI13+AK13+AM13+AO13+AQ13+AS13</f>
        <v>102355.22999999998</v>
      </c>
      <c r="K13" s="63">
        <f t="shared" si="1"/>
        <v>-18.099999999999994</v>
      </c>
      <c r="L13" s="63">
        <f t="shared" si="2"/>
        <v>133.1</v>
      </c>
      <c r="M13" s="79">
        <f t="shared" si="2"/>
        <v>102355.22999999998</v>
      </c>
      <c r="N13" s="63">
        <f t="shared" si="3"/>
        <v>-18.099999999999994</v>
      </c>
      <c r="O13" s="79">
        <f t="shared" si="4"/>
        <v>-13919.079999999987</v>
      </c>
      <c r="P13" s="84">
        <v>115</v>
      </c>
      <c r="Q13" s="79">
        <f t="shared" si="5"/>
        <v>88436.15</v>
      </c>
      <c r="R13" s="63">
        <v>6.94</v>
      </c>
      <c r="S13" s="79">
        <f t="shared" si="6"/>
        <v>5336.93</v>
      </c>
      <c r="T13" s="63"/>
      <c r="U13" s="85">
        <f t="shared" si="7"/>
        <v>0</v>
      </c>
      <c r="V13" s="84"/>
      <c r="W13" s="79">
        <f t="shared" ref="W13:W14" si="9">ROUND(V13*G13,2)</f>
        <v>0</v>
      </c>
      <c r="X13" s="63"/>
      <c r="Y13" s="79">
        <f t="shared" ref="Y13:Y14" si="10">ROUND(X13*G13,2)</f>
        <v>0</v>
      </c>
      <c r="Z13" s="63"/>
      <c r="AA13" s="85">
        <f t="shared" ref="AA13:AA14" si="11">ROUND(Z13*G13,2)</f>
        <v>0</v>
      </c>
      <c r="AC13" s="79">
        <f t="shared" ref="AC13:AC14" si="12">ROUND(AB13*G13,2)</f>
        <v>0</v>
      </c>
      <c r="AE13" s="79">
        <f t="shared" ref="AE13:AE14" si="13">ROUND(AD13*G13,2)</f>
        <v>0</v>
      </c>
      <c r="AG13" s="79">
        <f t="shared" ref="AG13:AG14" si="14">ROUND(AF13*G13,2)</f>
        <v>0</v>
      </c>
      <c r="AI13" s="79">
        <f t="shared" ref="AI13:AI14" si="15">ROUND(AH13*G13,2)</f>
        <v>0</v>
      </c>
      <c r="AK13" s="79">
        <f t="shared" ref="AK13:AK14" si="16">ROUND(AJ13*G13,2)</f>
        <v>0</v>
      </c>
      <c r="AM13" s="79">
        <f t="shared" ref="AM13:AM14" si="17">ROUND(AL13*G13,2)</f>
        <v>0</v>
      </c>
      <c r="AN13" s="153"/>
      <c r="AO13" s="79">
        <f t="shared" ref="AO13:AO14" si="18">ROUND(AN13*G13,2)</f>
        <v>0</v>
      </c>
      <c r="AP13" s="8">
        <v>11.16</v>
      </c>
      <c r="AQ13" s="79">
        <f t="shared" ref="AQ13:AQ14" si="19">ROUND(AP13*G13,2)</f>
        <v>8582.15</v>
      </c>
      <c r="AS13" s="79">
        <f t="shared" ref="AS13:AS14" si="20">ROUND(AR13*G13,2)</f>
        <v>0</v>
      </c>
    </row>
    <row r="14" spans="1:45" s="53" customFormat="1" ht="51" x14ac:dyDescent="0.2">
      <c r="A14" s="105" t="s">
        <v>36</v>
      </c>
      <c r="B14" s="105" t="s">
        <v>37</v>
      </c>
      <c r="C14" s="106" t="s">
        <v>38</v>
      </c>
      <c r="D14" s="103" t="s">
        <v>35</v>
      </c>
      <c r="E14" s="104">
        <v>8</v>
      </c>
      <c r="F14" s="59"/>
      <c r="G14" s="124">
        <v>421.17</v>
      </c>
      <c r="H14" s="89">
        <f t="shared" si="0"/>
        <v>3369.36</v>
      </c>
      <c r="I14" s="63">
        <f t="shared" si="8"/>
        <v>55.78</v>
      </c>
      <c r="J14" s="79">
        <f>Q14+S14+U14+W14+Y14+AA14+AC14+AE14+AG14+AI14+AK14+AM14+AO14+AQ14+AS14</f>
        <v>23492.86</v>
      </c>
      <c r="K14" s="63">
        <f t="shared" si="1"/>
        <v>-47.78</v>
      </c>
      <c r="L14" s="63">
        <f t="shared" si="2"/>
        <v>55.78</v>
      </c>
      <c r="M14" s="79">
        <f t="shared" si="2"/>
        <v>23492.86</v>
      </c>
      <c r="N14" s="63">
        <f t="shared" si="3"/>
        <v>-47.78</v>
      </c>
      <c r="O14" s="79">
        <f t="shared" si="4"/>
        <v>-20123.5</v>
      </c>
      <c r="P14" s="84">
        <v>8</v>
      </c>
      <c r="Q14" s="79">
        <f t="shared" si="5"/>
        <v>3369.36</v>
      </c>
      <c r="R14" s="63">
        <v>34</v>
      </c>
      <c r="S14" s="79">
        <f t="shared" si="6"/>
        <v>14319.78</v>
      </c>
      <c r="T14" s="63"/>
      <c r="U14" s="85">
        <f t="shared" si="7"/>
        <v>0</v>
      </c>
      <c r="V14" s="84"/>
      <c r="W14" s="79">
        <f t="shared" si="9"/>
        <v>0</v>
      </c>
      <c r="X14" s="63"/>
      <c r="Y14" s="79">
        <f t="shared" si="10"/>
        <v>0</v>
      </c>
      <c r="Z14" s="63"/>
      <c r="AA14" s="85">
        <f t="shared" si="11"/>
        <v>0</v>
      </c>
      <c r="AC14" s="79">
        <f t="shared" si="12"/>
        <v>0</v>
      </c>
      <c r="AD14" s="53">
        <v>13.78</v>
      </c>
      <c r="AE14" s="79">
        <f t="shared" si="13"/>
        <v>5803.72</v>
      </c>
      <c r="AG14" s="79">
        <f t="shared" si="14"/>
        <v>0</v>
      </c>
      <c r="AI14" s="79">
        <f t="shared" si="15"/>
        <v>0</v>
      </c>
      <c r="AK14" s="79">
        <f t="shared" si="16"/>
        <v>0</v>
      </c>
      <c r="AM14" s="79">
        <f t="shared" si="17"/>
        <v>0</v>
      </c>
      <c r="AN14" s="153"/>
      <c r="AO14" s="79">
        <f t="shared" si="18"/>
        <v>0</v>
      </c>
      <c r="AP14" s="8"/>
      <c r="AQ14" s="79">
        <f t="shared" si="19"/>
        <v>0</v>
      </c>
      <c r="AS14" s="79">
        <f t="shared" si="20"/>
        <v>0</v>
      </c>
    </row>
    <row r="15" spans="1:45" s="53" customFormat="1" ht="15" x14ac:dyDescent="0.2">
      <c r="A15" s="105"/>
      <c r="B15" s="105"/>
      <c r="C15" s="106"/>
      <c r="D15" s="103"/>
      <c r="E15" s="104"/>
      <c r="F15" s="59"/>
      <c r="G15" s="125" t="s">
        <v>22</v>
      </c>
      <c r="H15" s="93">
        <f>SUM(H12:H14)</f>
        <v>113281.81</v>
      </c>
      <c r="I15" s="63"/>
      <c r="J15" s="93">
        <f>SUM(J12:J14)</f>
        <v>134438.60999999999</v>
      </c>
      <c r="K15" s="63"/>
      <c r="L15" s="63"/>
      <c r="M15" s="93">
        <f>SUM(M12:M14)</f>
        <v>134438.60999999999</v>
      </c>
      <c r="N15" s="63"/>
      <c r="O15" s="93">
        <f>SUM(O12:O14)</f>
        <v>-21156.799999999988</v>
      </c>
      <c r="P15" s="63"/>
      <c r="Q15" s="93">
        <f t="shared" ref="Q15" si="21">SUM(Q12:Q14)</f>
        <v>100396.03</v>
      </c>
      <c r="R15" s="63"/>
      <c r="S15" s="93">
        <f t="shared" ref="S15" si="22">SUM(S12:S14)</f>
        <v>19656.71</v>
      </c>
      <c r="T15" s="63"/>
      <c r="U15" s="93">
        <f t="shared" ref="U15" si="23">SUM(U12:U14)</f>
        <v>0</v>
      </c>
      <c r="V15" s="63"/>
      <c r="W15" s="93">
        <f t="shared" ref="W15" si="24">SUM(W12:W14)</f>
        <v>0</v>
      </c>
      <c r="X15" s="63"/>
      <c r="Y15" s="93">
        <f t="shared" ref="Y15" si="25">SUM(Y12:Y14)</f>
        <v>0</v>
      </c>
      <c r="Z15" s="63"/>
      <c r="AA15" s="93">
        <f t="shared" ref="AA15" si="26">SUM(AA12:AA14)</f>
        <v>0</v>
      </c>
      <c r="AC15" s="93">
        <f t="shared" ref="AC15" si="27">SUM(AC12:AC14)</f>
        <v>0</v>
      </c>
      <c r="AE15" s="93">
        <f t="shared" ref="AE15" si="28">SUM(AE12:AE14)</f>
        <v>5803.72</v>
      </c>
      <c r="AG15" s="93">
        <f t="shared" ref="AG15" si="29">SUM(AG12:AG14)</f>
        <v>0</v>
      </c>
      <c r="AI15" s="93">
        <f t="shared" ref="AI15" si="30">SUM(AI12:AI14)</f>
        <v>0</v>
      </c>
      <c r="AK15" s="93">
        <f t="shared" ref="AK15" si="31">SUM(AK12:AK14)</f>
        <v>0</v>
      </c>
      <c r="AM15" s="93">
        <f t="shared" ref="AM15" si="32">SUM(AM12:AM14)</f>
        <v>0</v>
      </c>
      <c r="AN15" s="153"/>
      <c r="AO15" s="93">
        <f t="shared" ref="AO15" si="33">SUM(AO12:AO14)</f>
        <v>0</v>
      </c>
      <c r="AP15" s="8"/>
      <c r="AQ15" s="93">
        <f t="shared" ref="AQ15" si="34">SUM(AQ12:AQ14)</f>
        <v>8582.15</v>
      </c>
      <c r="AS15" s="93">
        <f t="shared" ref="AS15" si="35">SUM(AS12:AS14)</f>
        <v>0</v>
      </c>
    </row>
    <row r="16" spans="1:45" s="53" customFormat="1" ht="14.25" x14ac:dyDescent="0.2">
      <c r="A16" s="101">
        <v>1.2</v>
      </c>
      <c r="B16" s="101"/>
      <c r="C16" s="102" t="s">
        <v>39</v>
      </c>
      <c r="D16" s="103"/>
      <c r="E16" s="104"/>
      <c r="F16" s="58"/>
      <c r="G16" s="124"/>
      <c r="H16" s="89"/>
      <c r="I16" s="63"/>
      <c r="J16" s="79"/>
      <c r="K16" s="63"/>
      <c r="L16" s="63"/>
      <c r="M16" s="79"/>
      <c r="N16" s="63"/>
      <c r="O16" s="79"/>
      <c r="P16" s="84"/>
      <c r="Q16" s="79"/>
      <c r="R16" s="63"/>
      <c r="S16" s="79"/>
      <c r="T16" s="63"/>
      <c r="U16" s="85"/>
      <c r="V16" s="84"/>
      <c r="W16" s="79"/>
      <c r="X16" s="63"/>
      <c r="Y16" s="79"/>
      <c r="Z16" s="63"/>
      <c r="AA16" s="85"/>
      <c r="AN16" s="153"/>
      <c r="AP16" s="8"/>
    </row>
    <row r="17" spans="1:46" s="10" customFormat="1" ht="25.5" x14ac:dyDescent="0.2">
      <c r="A17" s="108" t="s">
        <v>40</v>
      </c>
      <c r="B17" s="99" t="s">
        <v>41</v>
      </c>
      <c r="C17" s="106" t="s">
        <v>42</v>
      </c>
      <c r="D17" s="103" t="s">
        <v>35</v>
      </c>
      <c r="E17" s="104">
        <v>2039</v>
      </c>
      <c r="F17" s="58"/>
      <c r="G17" s="124">
        <v>50.03</v>
      </c>
      <c r="H17" s="89">
        <f t="shared" si="0"/>
        <v>102011.17</v>
      </c>
      <c r="I17" s="63">
        <f t="shared" si="8"/>
        <v>1626.27</v>
      </c>
      <c r="J17" s="79">
        <f t="shared" ref="J17:J20" si="36">Q17+S17+U17+W17+Y17+AA17+AC17+AE17+AG17+AI17+AK17+AM17+AO17+AQ17+AS17</f>
        <v>81362.290000000008</v>
      </c>
      <c r="K17" s="63">
        <f t="shared" si="1"/>
        <v>412.73</v>
      </c>
      <c r="L17" s="63">
        <f t="shared" si="2"/>
        <v>1626.27</v>
      </c>
      <c r="M17" s="79">
        <f t="shared" si="2"/>
        <v>81362.290000000008</v>
      </c>
      <c r="N17" s="63">
        <f>E17-I17</f>
        <v>412.73</v>
      </c>
      <c r="O17" s="79">
        <f>H17-J17</f>
        <v>20648.87999999999</v>
      </c>
      <c r="P17" s="84">
        <v>1517.25</v>
      </c>
      <c r="Q17" s="79">
        <f t="shared" si="5"/>
        <v>75908.02</v>
      </c>
      <c r="R17" s="63"/>
      <c r="S17" s="79">
        <f t="shared" si="6"/>
        <v>0</v>
      </c>
      <c r="T17" s="63"/>
      <c r="U17" s="85">
        <f t="shared" si="7"/>
        <v>0</v>
      </c>
      <c r="V17" s="84"/>
      <c r="W17" s="79">
        <f t="shared" ref="W17:W20" si="37">ROUND(V17*G17,2)</f>
        <v>0</v>
      </c>
      <c r="X17" s="63"/>
      <c r="Y17" s="79">
        <f t="shared" ref="Y17:Y20" si="38">ROUND(X17*G17,2)</f>
        <v>0</v>
      </c>
      <c r="Z17" s="63"/>
      <c r="AA17" s="85">
        <f t="shared" ref="AA17:AA20" si="39">ROUND(Z17*G17,2)</f>
        <v>0</v>
      </c>
      <c r="AB17" s="10">
        <v>109.02</v>
      </c>
      <c r="AC17" s="79">
        <f t="shared" ref="AC17:AC20" si="40">ROUND(AB17*G17,2)</f>
        <v>5454.27</v>
      </c>
      <c r="AE17" s="79">
        <f t="shared" ref="AE17:AE20" si="41">ROUND(AD17*G17,2)</f>
        <v>0</v>
      </c>
      <c r="AG17" s="79">
        <f t="shared" ref="AG17:AG20" si="42">ROUND(AF17*G17,2)</f>
        <v>0</v>
      </c>
      <c r="AH17" s="53"/>
      <c r="AI17" s="79">
        <f t="shared" ref="AI17:AI20" si="43">ROUND(AH17*G17,2)</f>
        <v>0</v>
      </c>
      <c r="AJ17" s="53"/>
      <c r="AK17" s="79">
        <f t="shared" ref="AK17:AK20" si="44">ROUND(AJ17*G17,2)</f>
        <v>0</v>
      </c>
      <c r="AL17" s="53"/>
      <c r="AM17" s="79">
        <f t="shared" ref="AM17:AM20" si="45">ROUND(AL17*G17,2)</f>
        <v>0</v>
      </c>
      <c r="AN17" s="154"/>
      <c r="AO17" s="79">
        <f t="shared" ref="AO17:AO20" si="46">ROUND(AN17*G17,2)</f>
        <v>0</v>
      </c>
      <c r="AQ17" s="79">
        <f t="shared" ref="AQ17:AQ20" si="47">ROUND(AP17*G17,2)</f>
        <v>0</v>
      </c>
      <c r="AS17" s="79">
        <f t="shared" ref="AS17:AS20" si="48">ROUND(AR17*G17,2)</f>
        <v>0</v>
      </c>
    </row>
    <row r="18" spans="1:46" s="53" customFormat="1" ht="63.75" x14ac:dyDescent="0.2">
      <c r="A18" s="105" t="s">
        <v>43</v>
      </c>
      <c r="B18" s="99" t="s">
        <v>44</v>
      </c>
      <c r="C18" s="106" t="s">
        <v>45</v>
      </c>
      <c r="D18" s="103" t="s">
        <v>35</v>
      </c>
      <c r="E18" s="104">
        <v>25578</v>
      </c>
      <c r="F18" s="59"/>
      <c r="G18" s="124">
        <v>93.15</v>
      </c>
      <c r="H18" s="89">
        <f t="shared" si="0"/>
        <v>2382590.7000000002</v>
      </c>
      <c r="I18" s="63">
        <f t="shared" si="8"/>
        <v>21016.307399999998</v>
      </c>
      <c r="J18" s="79">
        <f t="shared" si="36"/>
        <v>1957669.03</v>
      </c>
      <c r="K18" s="63">
        <f t="shared" si="1"/>
        <v>4561.6926000000021</v>
      </c>
      <c r="L18" s="63">
        <f t="shared" ref="L18:L20" si="49">I18</f>
        <v>21016.307399999998</v>
      </c>
      <c r="M18" s="79">
        <f t="shared" ref="M18:M20" si="50">J18</f>
        <v>1957669.03</v>
      </c>
      <c r="N18" s="63">
        <f>E18-I18</f>
        <v>4561.6926000000021</v>
      </c>
      <c r="O18" s="79">
        <f>H18-J18</f>
        <v>424921.67000000016</v>
      </c>
      <c r="P18" s="84">
        <v>5745.8</v>
      </c>
      <c r="Q18" s="79">
        <f t="shared" si="5"/>
        <v>535221.27</v>
      </c>
      <c r="R18" s="63"/>
      <c r="S18" s="79">
        <f t="shared" si="6"/>
        <v>0</v>
      </c>
      <c r="T18" s="63"/>
      <c r="U18" s="85">
        <f t="shared" si="7"/>
        <v>0</v>
      </c>
      <c r="V18" s="84"/>
      <c r="W18" s="79">
        <f t="shared" si="37"/>
        <v>0</v>
      </c>
      <c r="X18" s="63"/>
      <c r="Y18" s="79">
        <f t="shared" si="38"/>
        <v>0</v>
      </c>
      <c r="Z18" s="63"/>
      <c r="AA18" s="85">
        <f t="shared" si="39"/>
        <v>0</v>
      </c>
      <c r="AB18" s="53">
        <v>6193</v>
      </c>
      <c r="AC18" s="79">
        <f t="shared" si="40"/>
        <v>576877.94999999995</v>
      </c>
      <c r="AE18" s="79">
        <f t="shared" si="41"/>
        <v>0</v>
      </c>
      <c r="AG18" s="79">
        <f t="shared" si="42"/>
        <v>0</v>
      </c>
      <c r="AI18" s="79">
        <f t="shared" si="43"/>
        <v>0</v>
      </c>
      <c r="AK18" s="79">
        <f t="shared" si="44"/>
        <v>0</v>
      </c>
      <c r="AM18" s="79">
        <f t="shared" si="45"/>
        <v>0</v>
      </c>
      <c r="AN18" s="162">
        <v>9077.5074000000004</v>
      </c>
      <c r="AO18" s="150">
        <f t="shared" si="46"/>
        <v>845569.81</v>
      </c>
      <c r="AP18" s="8"/>
      <c r="AQ18" s="79">
        <f t="shared" si="47"/>
        <v>0</v>
      </c>
      <c r="AS18" s="79">
        <f t="shared" si="48"/>
        <v>0</v>
      </c>
      <c r="AT18" s="151"/>
    </row>
    <row r="19" spans="1:46" s="94" customFormat="1" ht="63.75" x14ac:dyDescent="0.2">
      <c r="A19" s="105" t="s">
        <v>46</v>
      </c>
      <c r="B19" s="99" t="s">
        <v>47</v>
      </c>
      <c r="C19" s="106" t="s">
        <v>48</v>
      </c>
      <c r="D19" s="103" t="s">
        <v>35</v>
      </c>
      <c r="E19" s="104">
        <v>1569</v>
      </c>
      <c r="F19" s="59"/>
      <c r="G19" s="124">
        <v>41.84</v>
      </c>
      <c r="H19" s="89">
        <f t="shared" si="0"/>
        <v>65646.960000000006</v>
      </c>
      <c r="I19" s="63">
        <f t="shared" si="8"/>
        <v>1204.33</v>
      </c>
      <c r="J19" s="79">
        <f t="shared" si="36"/>
        <v>50389.16</v>
      </c>
      <c r="K19" s="63">
        <f t="shared" ref="K19:K20" si="51">+E19-I19</f>
        <v>364.67000000000007</v>
      </c>
      <c r="L19" s="63">
        <f t="shared" si="49"/>
        <v>1204.33</v>
      </c>
      <c r="M19" s="79">
        <f t="shared" si="50"/>
        <v>50389.16</v>
      </c>
      <c r="N19" s="63">
        <f t="shared" ref="N19:N20" si="52">E19-I19</f>
        <v>364.67000000000007</v>
      </c>
      <c r="O19" s="79">
        <f t="shared" ref="O19:O20" si="53">H19-J19</f>
        <v>15257.800000000003</v>
      </c>
      <c r="P19" s="84">
        <v>1000.86</v>
      </c>
      <c r="Q19" s="79">
        <f t="shared" si="5"/>
        <v>41875.980000000003</v>
      </c>
      <c r="R19" s="63"/>
      <c r="S19" s="79">
        <f t="shared" si="6"/>
        <v>0</v>
      </c>
      <c r="T19" s="63"/>
      <c r="U19" s="85">
        <f t="shared" si="7"/>
        <v>0</v>
      </c>
      <c r="V19" s="84"/>
      <c r="W19" s="79">
        <f t="shared" si="37"/>
        <v>0</v>
      </c>
      <c r="X19" s="63"/>
      <c r="Y19" s="79">
        <f t="shared" si="38"/>
        <v>0</v>
      </c>
      <c r="Z19" s="63"/>
      <c r="AA19" s="85">
        <f t="shared" si="39"/>
        <v>0</v>
      </c>
      <c r="AB19" s="94">
        <v>203.47</v>
      </c>
      <c r="AC19" s="79">
        <f t="shared" si="40"/>
        <v>8513.18</v>
      </c>
      <c r="AE19" s="79">
        <f t="shared" si="41"/>
        <v>0</v>
      </c>
      <c r="AG19" s="79">
        <f t="shared" si="42"/>
        <v>0</v>
      </c>
      <c r="AH19" s="53"/>
      <c r="AI19" s="79">
        <f t="shared" si="43"/>
        <v>0</v>
      </c>
      <c r="AJ19" s="53"/>
      <c r="AK19" s="79">
        <f t="shared" si="44"/>
        <v>0</v>
      </c>
      <c r="AL19" s="53"/>
      <c r="AM19" s="79">
        <f t="shared" si="45"/>
        <v>0</v>
      </c>
      <c r="AN19" s="154"/>
      <c r="AO19" s="79">
        <f t="shared" si="46"/>
        <v>0</v>
      </c>
      <c r="AP19" s="10"/>
      <c r="AQ19" s="79">
        <f t="shared" si="47"/>
        <v>0</v>
      </c>
      <c r="AS19" s="79">
        <f t="shared" si="48"/>
        <v>0</v>
      </c>
    </row>
    <row r="20" spans="1:46" s="53" customFormat="1" ht="76.5" x14ac:dyDescent="0.2">
      <c r="A20" s="105" t="s">
        <v>49</v>
      </c>
      <c r="B20" s="99" t="s">
        <v>50</v>
      </c>
      <c r="C20" s="106" t="s">
        <v>51</v>
      </c>
      <c r="D20" s="103" t="s">
        <v>35</v>
      </c>
      <c r="E20" s="104">
        <v>2353</v>
      </c>
      <c r="F20" s="58"/>
      <c r="G20" s="124">
        <v>89.83</v>
      </c>
      <c r="H20" s="89">
        <f t="shared" si="0"/>
        <v>211369.99</v>
      </c>
      <c r="I20" s="63">
        <f t="shared" si="8"/>
        <v>1806.75</v>
      </c>
      <c r="J20" s="79">
        <f t="shared" si="36"/>
        <v>162300.35</v>
      </c>
      <c r="K20" s="63">
        <f t="shared" si="51"/>
        <v>546.25</v>
      </c>
      <c r="L20" s="63">
        <f t="shared" si="49"/>
        <v>1806.75</v>
      </c>
      <c r="M20" s="79">
        <f t="shared" si="50"/>
        <v>162300.35</v>
      </c>
      <c r="N20" s="63">
        <f t="shared" si="52"/>
        <v>546.25</v>
      </c>
      <c r="O20" s="79">
        <f t="shared" si="53"/>
        <v>49069.639999999985</v>
      </c>
      <c r="P20" s="84">
        <v>1501.28</v>
      </c>
      <c r="Q20" s="79">
        <f t="shared" si="5"/>
        <v>134859.98000000001</v>
      </c>
      <c r="R20" s="63"/>
      <c r="S20" s="79">
        <f t="shared" si="6"/>
        <v>0</v>
      </c>
      <c r="T20" s="63"/>
      <c r="U20" s="85">
        <f t="shared" si="7"/>
        <v>0</v>
      </c>
      <c r="V20" s="84"/>
      <c r="W20" s="79">
        <f t="shared" si="37"/>
        <v>0</v>
      </c>
      <c r="X20" s="63"/>
      <c r="Y20" s="79">
        <f t="shared" si="38"/>
        <v>0</v>
      </c>
      <c r="Z20" s="63"/>
      <c r="AA20" s="85">
        <f t="shared" si="39"/>
        <v>0</v>
      </c>
      <c r="AB20" s="94">
        <v>305.47000000000003</v>
      </c>
      <c r="AC20" s="79">
        <f t="shared" si="40"/>
        <v>27440.37</v>
      </c>
      <c r="AE20" s="79">
        <f t="shared" si="41"/>
        <v>0</v>
      </c>
      <c r="AG20" s="79">
        <f t="shared" si="42"/>
        <v>0</v>
      </c>
      <c r="AI20" s="79">
        <f t="shared" si="43"/>
        <v>0</v>
      </c>
      <c r="AK20" s="79">
        <f t="shared" si="44"/>
        <v>0</v>
      </c>
      <c r="AM20" s="79">
        <f t="shared" si="45"/>
        <v>0</v>
      </c>
      <c r="AN20" s="154"/>
      <c r="AO20" s="79">
        <f t="shared" si="46"/>
        <v>0</v>
      </c>
      <c r="AP20" s="8"/>
      <c r="AQ20" s="79">
        <f t="shared" si="47"/>
        <v>0</v>
      </c>
      <c r="AS20" s="79">
        <f t="shared" si="48"/>
        <v>0</v>
      </c>
    </row>
    <row r="21" spans="1:46" s="53" customFormat="1" ht="15" x14ac:dyDescent="0.2">
      <c r="A21" s="109"/>
      <c r="B21" s="109"/>
      <c r="C21" s="110"/>
      <c r="D21" s="103"/>
      <c r="E21" s="104"/>
      <c r="F21" s="59"/>
      <c r="G21" s="125" t="s">
        <v>22</v>
      </c>
      <c r="H21" s="93">
        <f>SUM(H17:H20)</f>
        <v>2761618.8200000003</v>
      </c>
      <c r="I21" s="63"/>
      <c r="J21" s="93">
        <f>SUM(J17:J20)</f>
        <v>2251720.83</v>
      </c>
      <c r="K21" s="63"/>
      <c r="L21" s="63"/>
      <c r="M21" s="93">
        <f>SUM(M17:M20)</f>
        <v>2251720.83</v>
      </c>
      <c r="N21" s="63"/>
      <c r="O21" s="93">
        <f>SUM(O17:O20)</f>
        <v>509897.99000000011</v>
      </c>
      <c r="P21" s="63"/>
      <c r="Q21" s="93">
        <f t="shared" ref="Q21" si="54">SUM(Q17:Q20)</f>
        <v>787865.25</v>
      </c>
      <c r="R21" s="63"/>
      <c r="S21" s="93">
        <f t="shared" ref="S21" si="55">SUM(S17:S20)</f>
        <v>0</v>
      </c>
      <c r="T21" s="63"/>
      <c r="U21" s="93">
        <f t="shared" ref="U21" si="56">SUM(U17:U20)</f>
        <v>0</v>
      </c>
      <c r="V21" s="63"/>
      <c r="W21" s="93">
        <f t="shared" ref="W21" si="57">SUM(W17:W20)</f>
        <v>0</v>
      </c>
      <c r="X21" s="63"/>
      <c r="Y21" s="93">
        <f t="shared" ref="Y21" si="58">SUM(Y17:Y20)</f>
        <v>0</v>
      </c>
      <c r="Z21" s="63"/>
      <c r="AA21" s="93">
        <f t="shared" ref="AA21" si="59">SUM(AA17:AA20)</f>
        <v>0</v>
      </c>
      <c r="AC21" s="93">
        <f t="shared" ref="AC21" si="60">SUM(AC17:AC20)</f>
        <v>618285.77</v>
      </c>
      <c r="AE21" s="93">
        <f t="shared" ref="AE21" si="61">SUM(AE17:AE20)</f>
        <v>0</v>
      </c>
      <c r="AG21" s="93">
        <f t="shared" ref="AG21" si="62">SUM(AG17:AG20)</f>
        <v>0</v>
      </c>
      <c r="AI21" s="93">
        <f t="shared" ref="AI21" si="63">SUM(AI17:AI20)</f>
        <v>0</v>
      </c>
      <c r="AK21" s="93">
        <f t="shared" ref="AK21" si="64">SUM(AK17:AK20)</f>
        <v>0</v>
      </c>
      <c r="AM21" s="93">
        <f t="shared" ref="AM21" si="65">SUM(AM17:AM20)</f>
        <v>0</v>
      </c>
      <c r="AN21" s="153"/>
      <c r="AO21" s="93">
        <f t="shared" ref="AO21" si="66">SUM(AO17:AO20)</f>
        <v>845569.81</v>
      </c>
      <c r="AP21" s="8"/>
      <c r="AQ21" s="93">
        <f t="shared" ref="AQ21" si="67">SUM(AQ17:AQ20)</f>
        <v>0</v>
      </c>
      <c r="AS21" s="93">
        <f t="shared" ref="AS21" si="68">SUM(AS17:AS20)</f>
        <v>0</v>
      </c>
    </row>
    <row r="22" spans="1:46" s="53" customFormat="1" ht="14.25" x14ac:dyDescent="0.2">
      <c r="A22" s="111">
        <v>1.3</v>
      </c>
      <c r="B22" s="111"/>
      <c r="C22" s="102" t="s">
        <v>52</v>
      </c>
      <c r="D22" s="103"/>
      <c r="E22" s="104"/>
      <c r="F22" s="59"/>
      <c r="G22" s="124"/>
      <c r="H22" s="89"/>
      <c r="I22" s="63"/>
      <c r="J22" s="79"/>
      <c r="K22" s="63"/>
      <c r="L22" s="63"/>
      <c r="M22" s="79"/>
      <c r="N22" s="63"/>
      <c r="O22" s="79"/>
      <c r="P22" s="84"/>
      <c r="Q22" s="79"/>
      <c r="R22" s="63"/>
      <c r="S22" s="79"/>
      <c r="T22" s="63"/>
      <c r="U22" s="85"/>
      <c r="V22" s="84"/>
      <c r="W22" s="79"/>
      <c r="X22" s="63"/>
      <c r="Y22" s="79"/>
      <c r="Z22" s="63"/>
      <c r="AA22" s="85"/>
      <c r="AN22" s="153"/>
      <c r="AP22" s="8"/>
    </row>
    <row r="23" spans="1:46" s="53" customFormat="1" ht="25.5" x14ac:dyDescent="0.2">
      <c r="A23" s="105" t="s">
        <v>53</v>
      </c>
      <c r="B23" s="112" t="s">
        <v>54</v>
      </c>
      <c r="C23" s="106" t="s">
        <v>55</v>
      </c>
      <c r="D23" s="103" t="s">
        <v>35</v>
      </c>
      <c r="E23" s="104">
        <v>996</v>
      </c>
      <c r="F23" s="58"/>
      <c r="G23" s="124">
        <v>129.76</v>
      </c>
      <c r="H23" s="89">
        <f t="shared" si="0"/>
        <v>129240.96000000001</v>
      </c>
      <c r="I23" s="63">
        <f t="shared" si="8"/>
        <v>583.1</v>
      </c>
      <c r="J23" s="79">
        <f t="shared" ref="J23:J30" si="69">Q23+S23+U23+W23+Y23+AA23+AC23+AE23+AG23+AI23+AK23+AM23+AO23+AQ23+AS23</f>
        <v>75663.06</v>
      </c>
      <c r="K23" s="63">
        <f t="shared" ref="K23:K61" si="70">+E23-I23</f>
        <v>412.9</v>
      </c>
      <c r="L23" s="63">
        <f t="shared" ref="L23:L61" si="71">I23</f>
        <v>583.1</v>
      </c>
      <c r="M23" s="79">
        <f t="shared" ref="M23:M61" si="72">J23</f>
        <v>75663.06</v>
      </c>
      <c r="N23" s="63">
        <f t="shared" ref="N23:N56" si="73">E23-I23</f>
        <v>412.9</v>
      </c>
      <c r="O23" s="79">
        <f t="shared" ref="O23:O56" si="74">H23-J23</f>
        <v>53577.900000000009</v>
      </c>
      <c r="P23" s="84">
        <v>52</v>
      </c>
      <c r="Q23" s="79">
        <f t="shared" si="5"/>
        <v>6747.52</v>
      </c>
      <c r="R23" s="63"/>
      <c r="S23" s="79">
        <f t="shared" si="6"/>
        <v>0</v>
      </c>
      <c r="T23" s="63"/>
      <c r="U23" s="85">
        <f t="shared" si="7"/>
        <v>0</v>
      </c>
      <c r="V23" s="84"/>
      <c r="W23" s="79">
        <f t="shared" ref="W23:W30" si="75">ROUND(V23*G23,2)</f>
        <v>0</v>
      </c>
      <c r="X23" s="63"/>
      <c r="Y23" s="79">
        <f t="shared" ref="Y23:Y30" si="76">ROUND(X23*G23,2)</f>
        <v>0</v>
      </c>
      <c r="Z23" s="63"/>
      <c r="AA23" s="85">
        <f t="shared" ref="AA23:AA30" si="77">ROUND(Z23*G23,2)</f>
        <v>0</v>
      </c>
      <c r="AC23" s="79">
        <f t="shared" ref="AC23:AC30" si="78">ROUND(AB23*G23,2)</f>
        <v>0</v>
      </c>
      <c r="AE23" s="79">
        <f t="shared" ref="AE23:AE30" si="79">ROUND(AD23*G23,2)</f>
        <v>0</v>
      </c>
      <c r="AG23" s="79">
        <f t="shared" ref="AG23:AG30" si="80">ROUND(AF23*G23,2)</f>
        <v>0</v>
      </c>
      <c r="AI23" s="79">
        <f t="shared" ref="AI23:AI30" si="81">ROUND(AH23*G23,2)</f>
        <v>0</v>
      </c>
      <c r="AK23" s="79">
        <f t="shared" ref="AK23:AK30" si="82">ROUND(AJ23*G23,2)</f>
        <v>0</v>
      </c>
      <c r="AM23" s="79">
        <f t="shared" ref="AM23:AM30" si="83">ROUND(AL23*G23,2)</f>
        <v>0</v>
      </c>
      <c r="AN23" s="153">
        <v>531.1</v>
      </c>
      <c r="AO23" s="150">
        <f t="shared" ref="AO23:AO30" si="84">ROUND(AN23*G23,2)</f>
        <v>68915.539999999994</v>
      </c>
      <c r="AP23" s="8"/>
      <c r="AQ23" s="79">
        <f t="shared" ref="AQ23:AQ30" si="85">ROUND(AP23*G23,2)</f>
        <v>0</v>
      </c>
      <c r="AS23" s="79">
        <f t="shared" ref="AS23:AS30" si="86">ROUND(AR23*G23,2)</f>
        <v>0</v>
      </c>
    </row>
    <row r="24" spans="1:46" s="53" customFormat="1" ht="38.25" x14ac:dyDescent="0.2">
      <c r="A24" s="105" t="s">
        <v>56</v>
      </c>
      <c r="B24" s="112" t="s">
        <v>57</v>
      </c>
      <c r="C24" s="106" t="s">
        <v>58</v>
      </c>
      <c r="D24" s="103" t="s">
        <v>35</v>
      </c>
      <c r="E24" s="104">
        <v>168</v>
      </c>
      <c r="F24" s="59"/>
      <c r="G24" s="124">
        <v>100.57</v>
      </c>
      <c r="H24" s="89">
        <f t="shared" si="0"/>
        <v>16895.759999999998</v>
      </c>
      <c r="I24" s="63">
        <f t="shared" si="8"/>
        <v>386.39</v>
      </c>
      <c r="J24" s="79">
        <f t="shared" si="69"/>
        <v>38859.24</v>
      </c>
      <c r="K24" s="63">
        <f t="shared" si="70"/>
        <v>-218.39</v>
      </c>
      <c r="L24" s="63">
        <f t="shared" si="71"/>
        <v>386.39</v>
      </c>
      <c r="M24" s="79">
        <f t="shared" si="72"/>
        <v>38859.24</v>
      </c>
      <c r="N24" s="63">
        <f t="shared" si="73"/>
        <v>-218.39</v>
      </c>
      <c r="O24" s="79">
        <f t="shared" si="74"/>
        <v>-21963.48</v>
      </c>
      <c r="P24" s="84"/>
      <c r="Q24" s="79">
        <f t="shared" si="5"/>
        <v>0</v>
      </c>
      <c r="R24" s="63"/>
      <c r="S24" s="79">
        <f t="shared" si="6"/>
        <v>0</v>
      </c>
      <c r="T24" s="63"/>
      <c r="U24" s="85">
        <f t="shared" si="7"/>
        <v>0</v>
      </c>
      <c r="V24" s="84"/>
      <c r="W24" s="79">
        <f t="shared" si="75"/>
        <v>0</v>
      </c>
      <c r="X24" s="63"/>
      <c r="Y24" s="79">
        <f t="shared" si="76"/>
        <v>0</v>
      </c>
      <c r="Z24" s="63"/>
      <c r="AA24" s="85">
        <f t="shared" si="77"/>
        <v>0</v>
      </c>
      <c r="AC24" s="79">
        <f t="shared" si="78"/>
        <v>0</v>
      </c>
      <c r="AE24" s="79">
        <f t="shared" si="79"/>
        <v>0</v>
      </c>
      <c r="AG24" s="79">
        <f t="shared" si="80"/>
        <v>0</v>
      </c>
      <c r="AI24" s="79">
        <f t="shared" si="81"/>
        <v>0</v>
      </c>
      <c r="AK24" s="79">
        <f t="shared" si="82"/>
        <v>0</v>
      </c>
      <c r="AM24" s="79">
        <f t="shared" si="83"/>
        <v>0</v>
      </c>
      <c r="AN24" s="153">
        <v>168</v>
      </c>
      <c r="AO24" s="150">
        <f t="shared" si="84"/>
        <v>16895.759999999998</v>
      </c>
      <c r="AP24" s="8">
        <v>218.39</v>
      </c>
      <c r="AQ24" s="79">
        <f t="shared" si="85"/>
        <v>21963.48</v>
      </c>
      <c r="AS24" s="79">
        <f t="shared" si="86"/>
        <v>0</v>
      </c>
    </row>
    <row r="25" spans="1:46" s="53" customFormat="1" ht="76.5" x14ac:dyDescent="0.2">
      <c r="A25" s="107" t="s">
        <v>59</v>
      </c>
      <c r="B25" s="107" t="s">
        <v>60</v>
      </c>
      <c r="C25" s="106" t="s">
        <v>61</v>
      </c>
      <c r="D25" s="103" t="s">
        <v>35</v>
      </c>
      <c r="E25" s="104">
        <v>102</v>
      </c>
      <c r="F25" s="58"/>
      <c r="G25" s="124">
        <v>1770.3</v>
      </c>
      <c r="H25" s="89">
        <f t="shared" si="0"/>
        <v>180570.6</v>
      </c>
      <c r="I25" s="63">
        <f t="shared" si="8"/>
        <v>68.11</v>
      </c>
      <c r="J25" s="79">
        <f t="shared" si="69"/>
        <v>120575.13</v>
      </c>
      <c r="K25" s="63">
        <f t="shared" si="70"/>
        <v>33.89</v>
      </c>
      <c r="L25" s="63">
        <f t="shared" si="71"/>
        <v>68.11</v>
      </c>
      <c r="M25" s="79">
        <f t="shared" si="72"/>
        <v>120575.13</v>
      </c>
      <c r="N25" s="63">
        <f t="shared" si="73"/>
        <v>33.89</v>
      </c>
      <c r="O25" s="79">
        <f t="shared" si="74"/>
        <v>59995.47</v>
      </c>
      <c r="P25" s="84"/>
      <c r="Q25" s="79">
        <f t="shared" si="5"/>
        <v>0</v>
      </c>
      <c r="R25" s="63"/>
      <c r="S25" s="79">
        <f t="shared" si="6"/>
        <v>0</v>
      </c>
      <c r="T25" s="63"/>
      <c r="U25" s="85">
        <f t="shared" si="7"/>
        <v>0</v>
      </c>
      <c r="V25" s="84"/>
      <c r="W25" s="79">
        <f t="shared" si="75"/>
        <v>0</v>
      </c>
      <c r="X25" s="63"/>
      <c r="Y25" s="79">
        <f t="shared" si="76"/>
        <v>0</v>
      </c>
      <c r="Z25" s="63"/>
      <c r="AA25" s="85">
        <f t="shared" si="77"/>
        <v>0</v>
      </c>
      <c r="AC25" s="79">
        <f t="shared" si="78"/>
        <v>0</v>
      </c>
      <c r="AE25" s="79">
        <f t="shared" si="79"/>
        <v>0</v>
      </c>
      <c r="AG25" s="79">
        <f t="shared" si="80"/>
        <v>0</v>
      </c>
      <c r="AH25" s="53">
        <v>68.11</v>
      </c>
      <c r="AI25" s="79">
        <f t="shared" si="81"/>
        <v>120575.13</v>
      </c>
      <c r="AK25" s="79">
        <f t="shared" si="82"/>
        <v>0</v>
      </c>
      <c r="AM25" s="79">
        <f t="shared" si="83"/>
        <v>0</v>
      </c>
      <c r="AN25" s="153"/>
      <c r="AO25" s="150">
        <f t="shared" si="84"/>
        <v>0</v>
      </c>
      <c r="AP25" s="8"/>
      <c r="AQ25" s="79">
        <f t="shared" si="85"/>
        <v>0</v>
      </c>
      <c r="AS25" s="79">
        <f t="shared" si="86"/>
        <v>0</v>
      </c>
    </row>
    <row r="26" spans="1:46" s="94" customFormat="1" ht="63.75" x14ac:dyDescent="0.2">
      <c r="A26" s="108" t="s">
        <v>62</v>
      </c>
      <c r="B26" s="108" t="s">
        <v>63</v>
      </c>
      <c r="C26" s="106" t="s">
        <v>64</v>
      </c>
      <c r="D26" s="103" t="s">
        <v>35</v>
      </c>
      <c r="E26" s="113">
        <v>150</v>
      </c>
      <c r="F26" s="59"/>
      <c r="G26" s="124">
        <v>2366.61</v>
      </c>
      <c r="H26" s="89">
        <f t="shared" si="0"/>
        <v>354991.5</v>
      </c>
      <c r="I26" s="63">
        <f t="shared" si="8"/>
        <v>82.65</v>
      </c>
      <c r="J26" s="79">
        <f t="shared" si="69"/>
        <v>195600.32</v>
      </c>
      <c r="K26" s="63">
        <f t="shared" si="70"/>
        <v>67.349999999999994</v>
      </c>
      <c r="L26" s="63">
        <f t="shared" si="71"/>
        <v>82.65</v>
      </c>
      <c r="M26" s="79">
        <f t="shared" si="72"/>
        <v>195600.32</v>
      </c>
      <c r="N26" s="63">
        <f t="shared" si="73"/>
        <v>67.349999999999994</v>
      </c>
      <c r="O26" s="79">
        <f t="shared" si="74"/>
        <v>159391.18</v>
      </c>
      <c r="P26" s="84"/>
      <c r="Q26" s="79">
        <f t="shared" si="5"/>
        <v>0</v>
      </c>
      <c r="R26" s="63"/>
      <c r="S26" s="79">
        <f t="shared" si="6"/>
        <v>0</v>
      </c>
      <c r="T26" s="63"/>
      <c r="U26" s="85">
        <f t="shared" si="7"/>
        <v>0</v>
      </c>
      <c r="V26" s="84"/>
      <c r="W26" s="79">
        <f t="shared" si="75"/>
        <v>0</v>
      </c>
      <c r="X26" s="63"/>
      <c r="Y26" s="79">
        <f t="shared" si="76"/>
        <v>0</v>
      </c>
      <c r="Z26" s="63"/>
      <c r="AA26" s="85">
        <f t="shared" si="77"/>
        <v>0</v>
      </c>
      <c r="AC26" s="79">
        <f t="shared" si="78"/>
        <v>0</v>
      </c>
      <c r="AE26" s="79">
        <f t="shared" si="79"/>
        <v>0</v>
      </c>
      <c r="AG26" s="79">
        <f t="shared" si="80"/>
        <v>0</v>
      </c>
      <c r="AH26" s="53"/>
      <c r="AI26" s="79">
        <f t="shared" si="81"/>
        <v>0</v>
      </c>
      <c r="AJ26" s="53"/>
      <c r="AK26" s="79">
        <f t="shared" si="82"/>
        <v>0</v>
      </c>
      <c r="AL26" s="53"/>
      <c r="AM26" s="79">
        <f t="shared" si="83"/>
        <v>0</v>
      </c>
      <c r="AN26" s="154">
        <v>82.65</v>
      </c>
      <c r="AO26" s="150">
        <f t="shared" si="84"/>
        <v>195600.32</v>
      </c>
      <c r="AP26" s="10"/>
      <c r="AQ26" s="79">
        <f t="shared" si="85"/>
        <v>0</v>
      </c>
      <c r="AS26" s="79">
        <f t="shared" si="86"/>
        <v>0</v>
      </c>
    </row>
    <row r="27" spans="1:46" s="8" customFormat="1" ht="63.75" x14ac:dyDescent="0.2">
      <c r="A27" s="109" t="s">
        <v>65</v>
      </c>
      <c r="B27" s="108" t="s">
        <v>63</v>
      </c>
      <c r="C27" s="106" t="s">
        <v>66</v>
      </c>
      <c r="D27" s="103" t="s">
        <v>35</v>
      </c>
      <c r="E27" s="113">
        <v>25</v>
      </c>
      <c r="F27" s="58"/>
      <c r="G27" s="124">
        <v>2507.5300000000002</v>
      </c>
      <c r="H27" s="89">
        <f t="shared" si="0"/>
        <v>62688.25</v>
      </c>
      <c r="I27" s="63">
        <f t="shared" si="8"/>
        <v>8.08</v>
      </c>
      <c r="J27" s="79">
        <f t="shared" si="69"/>
        <v>20260.84</v>
      </c>
      <c r="K27" s="63">
        <f t="shared" si="70"/>
        <v>16.920000000000002</v>
      </c>
      <c r="L27" s="63">
        <f t="shared" si="71"/>
        <v>8.08</v>
      </c>
      <c r="M27" s="79">
        <f t="shared" si="72"/>
        <v>20260.84</v>
      </c>
      <c r="N27" s="63">
        <f t="shared" si="73"/>
        <v>16.920000000000002</v>
      </c>
      <c r="O27" s="79">
        <f t="shared" si="74"/>
        <v>42427.41</v>
      </c>
      <c r="P27" s="84"/>
      <c r="Q27" s="79">
        <f t="shared" si="5"/>
        <v>0</v>
      </c>
      <c r="R27" s="63"/>
      <c r="S27" s="79">
        <f t="shared" si="6"/>
        <v>0</v>
      </c>
      <c r="T27" s="63"/>
      <c r="U27" s="85">
        <f t="shared" si="7"/>
        <v>0</v>
      </c>
      <c r="V27" s="84"/>
      <c r="W27" s="79">
        <f t="shared" si="75"/>
        <v>0</v>
      </c>
      <c r="X27" s="63"/>
      <c r="Y27" s="79">
        <f t="shared" si="76"/>
        <v>0</v>
      </c>
      <c r="Z27" s="63"/>
      <c r="AA27" s="85">
        <f t="shared" si="77"/>
        <v>0</v>
      </c>
      <c r="AC27" s="79">
        <f t="shared" si="78"/>
        <v>0</v>
      </c>
      <c r="AE27" s="79">
        <f t="shared" si="79"/>
        <v>0</v>
      </c>
      <c r="AG27" s="79">
        <f t="shared" si="80"/>
        <v>0</v>
      </c>
      <c r="AH27" s="53"/>
      <c r="AI27" s="79">
        <f t="shared" si="81"/>
        <v>0</v>
      </c>
      <c r="AJ27" s="53"/>
      <c r="AK27" s="79">
        <f t="shared" si="82"/>
        <v>0</v>
      </c>
      <c r="AL27" s="53"/>
      <c r="AM27" s="79">
        <f t="shared" si="83"/>
        <v>0</v>
      </c>
      <c r="AN27" s="153">
        <v>8.08</v>
      </c>
      <c r="AO27" s="150">
        <f t="shared" si="84"/>
        <v>20260.84</v>
      </c>
      <c r="AQ27" s="79">
        <f t="shared" si="85"/>
        <v>0</v>
      </c>
      <c r="AS27" s="79">
        <f t="shared" si="86"/>
        <v>0</v>
      </c>
    </row>
    <row r="28" spans="1:46" s="53" customFormat="1" ht="25.5" x14ac:dyDescent="0.2">
      <c r="A28" s="105" t="s">
        <v>67</v>
      </c>
      <c r="B28" s="112" t="s">
        <v>68</v>
      </c>
      <c r="C28" s="106" t="s">
        <v>69</v>
      </c>
      <c r="D28" s="103" t="s">
        <v>70</v>
      </c>
      <c r="E28" s="113">
        <v>1500</v>
      </c>
      <c r="F28" s="59"/>
      <c r="G28" s="124">
        <v>22.48</v>
      </c>
      <c r="H28" s="89">
        <f t="shared" si="0"/>
        <v>33720</v>
      </c>
      <c r="I28" s="63">
        <f t="shared" si="8"/>
        <v>0</v>
      </c>
      <c r="J28" s="79">
        <f t="shared" si="69"/>
        <v>0</v>
      </c>
      <c r="K28" s="63">
        <f t="shared" si="70"/>
        <v>1500</v>
      </c>
      <c r="L28" s="63">
        <f t="shared" si="71"/>
        <v>0</v>
      </c>
      <c r="M28" s="79">
        <f t="shared" si="72"/>
        <v>0</v>
      </c>
      <c r="N28" s="63">
        <f t="shared" si="73"/>
        <v>1500</v>
      </c>
      <c r="O28" s="79">
        <f t="shared" si="74"/>
        <v>33720</v>
      </c>
      <c r="P28" s="84"/>
      <c r="Q28" s="79">
        <f t="shared" si="5"/>
        <v>0</v>
      </c>
      <c r="R28" s="63"/>
      <c r="S28" s="79">
        <f t="shared" si="6"/>
        <v>0</v>
      </c>
      <c r="T28" s="63"/>
      <c r="U28" s="85">
        <f t="shared" si="7"/>
        <v>0</v>
      </c>
      <c r="V28" s="84"/>
      <c r="W28" s="79">
        <f t="shared" si="75"/>
        <v>0</v>
      </c>
      <c r="X28" s="63"/>
      <c r="Y28" s="79">
        <f t="shared" si="76"/>
        <v>0</v>
      </c>
      <c r="Z28" s="63"/>
      <c r="AA28" s="85">
        <f t="shared" si="77"/>
        <v>0</v>
      </c>
      <c r="AC28" s="79">
        <f t="shared" si="78"/>
        <v>0</v>
      </c>
      <c r="AE28" s="79">
        <f t="shared" si="79"/>
        <v>0</v>
      </c>
      <c r="AG28" s="79">
        <f t="shared" si="80"/>
        <v>0</v>
      </c>
      <c r="AI28" s="79">
        <f t="shared" si="81"/>
        <v>0</v>
      </c>
      <c r="AK28" s="79">
        <f t="shared" si="82"/>
        <v>0</v>
      </c>
      <c r="AM28" s="79">
        <f t="shared" si="83"/>
        <v>0</v>
      </c>
      <c r="AN28" s="153"/>
      <c r="AO28" s="79">
        <f t="shared" si="84"/>
        <v>0</v>
      </c>
      <c r="AP28" s="8"/>
      <c r="AQ28" s="79">
        <f t="shared" si="85"/>
        <v>0</v>
      </c>
      <c r="AS28" s="79">
        <f t="shared" si="86"/>
        <v>0</v>
      </c>
    </row>
    <row r="29" spans="1:46" s="53" customFormat="1" ht="14.25" x14ac:dyDescent="0.2">
      <c r="A29" s="105" t="s">
        <v>71</v>
      </c>
      <c r="B29" s="112"/>
      <c r="C29" s="106" t="s">
        <v>72</v>
      </c>
      <c r="D29" s="103" t="s">
        <v>73</v>
      </c>
      <c r="E29" s="113">
        <v>343</v>
      </c>
      <c r="F29" s="59"/>
      <c r="G29" s="124">
        <v>23.77</v>
      </c>
      <c r="H29" s="89">
        <f t="shared" si="0"/>
        <v>8153.11</v>
      </c>
      <c r="I29" s="63">
        <f t="shared" si="8"/>
        <v>0</v>
      </c>
      <c r="J29" s="79">
        <f t="shared" si="69"/>
        <v>0</v>
      </c>
      <c r="K29" s="63">
        <f t="shared" si="70"/>
        <v>343</v>
      </c>
      <c r="L29" s="63">
        <f t="shared" si="71"/>
        <v>0</v>
      </c>
      <c r="M29" s="79">
        <f t="shared" si="72"/>
        <v>0</v>
      </c>
      <c r="N29" s="63">
        <f t="shared" si="73"/>
        <v>343</v>
      </c>
      <c r="O29" s="79">
        <f t="shared" si="74"/>
        <v>8153.11</v>
      </c>
      <c r="P29" s="84"/>
      <c r="Q29" s="79">
        <f t="shared" si="5"/>
        <v>0</v>
      </c>
      <c r="R29" s="63"/>
      <c r="S29" s="79">
        <f t="shared" si="6"/>
        <v>0</v>
      </c>
      <c r="T29" s="63"/>
      <c r="U29" s="85">
        <f t="shared" si="7"/>
        <v>0</v>
      </c>
      <c r="V29" s="84"/>
      <c r="W29" s="79">
        <f t="shared" si="75"/>
        <v>0</v>
      </c>
      <c r="X29" s="63"/>
      <c r="Y29" s="79">
        <f t="shared" si="76"/>
        <v>0</v>
      </c>
      <c r="Z29" s="63"/>
      <c r="AA29" s="85">
        <f t="shared" si="77"/>
        <v>0</v>
      </c>
      <c r="AC29" s="79">
        <f t="shared" si="78"/>
        <v>0</v>
      </c>
      <c r="AE29" s="79">
        <f t="shared" si="79"/>
        <v>0</v>
      </c>
      <c r="AG29" s="79">
        <f t="shared" si="80"/>
        <v>0</v>
      </c>
      <c r="AI29" s="79">
        <f t="shared" si="81"/>
        <v>0</v>
      </c>
      <c r="AK29" s="79">
        <f t="shared" si="82"/>
        <v>0</v>
      </c>
      <c r="AM29" s="79">
        <f t="shared" si="83"/>
        <v>0</v>
      </c>
      <c r="AN29" s="153"/>
      <c r="AO29" s="79">
        <f t="shared" si="84"/>
        <v>0</v>
      </c>
      <c r="AP29" s="8"/>
      <c r="AQ29" s="79">
        <f t="shared" si="85"/>
        <v>0</v>
      </c>
      <c r="AS29" s="79">
        <f t="shared" si="86"/>
        <v>0</v>
      </c>
    </row>
    <row r="30" spans="1:46" s="53" customFormat="1" ht="38.25" x14ac:dyDescent="0.2">
      <c r="A30" s="108" t="s">
        <v>74</v>
      </c>
      <c r="B30" s="108" t="s">
        <v>75</v>
      </c>
      <c r="C30" s="106" t="s">
        <v>76</v>
      </c>
      <c r="D30" s="103" t="s">
        <v>77</v>
      </c>
      <c r="E30" s="113">
        <v>43</v>
      </c>
      <c r="F30" s="59"/>
      <c r="G30" s="124">
        <v>2099.21</v>
      </c>
      <c r="H30" s="89">
        <f t="shared" si="0"/>
        <v>90266.03</v>
      </c>
      <c r="I30" s="63">
        <f t="shared" si="8"/>
        <v>0</v>
      </c>
      <c r="J30" s="79">
        <f t="shared" si="69"/>
        <v>0</v>
      </c>
      <c r="K30" s="63">
        <f t="shared" si="70"/>
        <v>43</v>
      </c>
      <c r="L30" s="63">
        <f t="shared" si="71"/>
        <v>0</v>
      </c>
      <c r="M30" s="79">
        <f t="shared" si="72"/>
        <v>0</v>
      </c>
      <c r="N30" s="63">
        <f t="shared" si="73"/>
        <v>43</v>
      </c>
      <c r="O30" s="79">
        <f t="shared" si="74"/>
        <v>90266.03</v>
      </c>
      <c r="P30" s="84"/>
      <c r="Q30" s="79">
        <f t="shared" si="5"/>
        <v>0</v>
      </c>
      <c r="R30" s="63"/>
      <c r="S30" s="79">
        <f t="shared" si="6"/>
        <v>0</v>
      </c>
      <c r="T30" s="63"/>
      <c r="U30" s="85">
        <f t="shared" si="7"/>
        <v>0</v>
      </c>
      <c r="V30" s="84"/>
      <c r="W30" s="79">
        <f t="shared" si="75"/>
        <v>0</v>
      </c>
      <c r="X30" s="63"/>
      <c r="Y30" s="79">
        <f t="shared" si="76"/>
        <v>0</v>
      </c>
      <c r="Z30" s="63"/>
      <c r="AA30" s="85">
        <f t="shared" si="77"/>
        <v>0</v>
      </c>
      <c r="AC30" s="79">
        <f t="shared" si="78"/>
        <v>0</v>
      </c>
      <c r="AE30" s="79">
        <f t="shared" si="79"/>
        <v>0</v>
      </c>
      <c r="AG30" s="79">
        <f t="shared" si="80"/>
        <v>0</v>
      </c>
      <c r="AI30" s="79">
        <f t="shared" si="81"/>
        <v>0</v>
      </c>
      <c r="AK30" s="79">
        <f t="shared" si="82"/>
        <v>0</v>
      </c>
      <c r="AM30" s="79">
        <f t="shared" si="83"/>
        <v>0</v>
      </c>
      <c r="AN30" s="153"/>
      <c r="AO30" s="79">
        <f t="shared" si="84"/>
        <v>0</v>
      </c>
      <c r="AP30" s="8"/>
      <c r="AQ30" s="79">
        <f t="shared" si="85"/>
        <v>0</v>
      </c>
      <c r="AS30" s="79">
        <f t="shared" si="86"/>
        <v>0</v>
      </c>
    </row>
    <row r="31" spans="1:46" s="53" customFormat="1" ht="15" x14ac:dyDescent="0.2">
      <c r="A31" s="109"/>
      <c r="B31" s="109"/>
      <c r="C31" s="110"/>
      <c r="D31" s="103"/>
      <c r="E31" s="113"/>
      <c r="F31" s="59"/>
      <c r="G31" s="125" t="s">
        <v>22</v>
      </c>
      <c r="H31" s="93">
        <f>SUM(H23:H30)</f>
        <v>876526.21000000008</v>
      </c>
      <c r="I31" s="63"/>
      <c r="J31" s="93">
        <f>SUM(J23:J30)</f>
        <v>450958.59</v>
      </c>
      <c r="K31" s="63"/>
      <c r="L31" s="63"/>
      <c r="M31" s="93">
        <f>SUM(M23:M30)</f>
        <v>450958.59</v>
      </c>
      <c r="N31" s="63"/>
      <c r="O31" s="93">
        <f>SUM(O23:O30)</f>
        <v>425567.62</v>
      </c>
      <c r="P31" s="63"/>
      <c r="Q31" s="93">
        <f t="shared" ref="Q31" si="87">SUM(Q23:Q30)</f>
        <v>6747.52</v>
      </c>
      <c r="R31" s="63"/>
      <c r="S31" s="93">
        <f t="shared" ref="S31" si="88">SUM(S23:S30)</f>
        <v>0</v>
      </c>
      <c r="T31" s="63"/>
      <c r="U31" s="93">
        <f t="shared" ref="U31" si="89">SUM(U23:U30)</f>
        <v>0</v>
      </c>
      <c r="V31" s="63"/>
      <c r="W31" s="93">
        <f t="shared" ref="W31" si="90">SUM(W23:W30)</f>
        <v>0</v>
      </c>
      <c r="X31" s="63"/>
      <c r="Y31" s="93">
        <f t="shared" ref="Y31" si="91">SUM(Y23:Y30)</f>
        <v>0</v>
      </c>
      <c r="Z31" s="63"/>
      <c r="AA31" s="93">
        <f t="shared" ref="AA31" si="92">SUM(AA23:AA30)</f>
        <v>0</v>
      </c>
      <c r="AC31" s="93">
        <f t="shared" ref="AC31" si="93">SUM(AC23:AC30)</f>
        <v>0</v>
      </c>
      <c r="AE31" s="93">
        <f t="shared" ref="AE31" si="94">SUM(AE23:AE30)</f>
        <v>0</v>
      </c>
      <c r="AG31" s="93">
        <f t="shared" ref="AG31" si="95">SUM(AG23:AG30)</f>
        <v>0</v>
      </c>
      <c r="AI31" s="93">
        <f t="shared" ref="AI31" si="96">SUM(AI23:AI30)</f>
        <v>120575.13</v>
      </c>
      <c r="AK31" s="93">
        <f t="shared" ref="AK31" si="97">SUM(AK23:AK30)</f>
        <v>0</v>
      </c>
      <c r="AM31" s="93">
        <f t="shared" ref="AM31" si="98">SUM(AM23:AM30)</f>
        <v>0</v>
      </c>
      <c r="AN31" s="153"/>
      <c r="AO31" s="93">
        <f t="shared" ref="AO31" si="99">SUM(AO23:AO30)</f>
        <v>301672.46000000002</v>
      </c>
      <c r="AP31" s="8"/>
      <c r="AQ31" s="93">
        <f t="shared" ref="AQ31" si="100">SUM(AQ23:AQ30)</f>
        <v>21963.48</v>
      </c>
      <c r="AS31" s="93">
        <f t="shared" ref="AS31" si="101">SUM(AS23:AS30)</f>
        <v>0</v>
      </c>
    </row>
    <row r="32" spans="1:46" s="53" customFormat="1" ht="14.25" x14ac:dyDescent="0.2">
      <c r="A32" s="111">
        <v>1.4</v>
      </c>
      <c r="B32" s="111"/>
      <c r="C32" s="102" t="s">
        <v>78</v>
      </c>
      <c r="D32" s="103"/>
      <c r="E32" s="104"/>
      <c r="F32" s="58"/>
      <c r="G32" s="124"/>
      <c r="H32" s="89"/>
      <c r="I32" s="63"/>
      <c r="J32" s="79"/>
      <c r="K32" s="63"/>
      <c r="L32" s="63"/>
      <c r="M32" s="79"/>
      <c r="N32" s="63"/>
      <c r="O32" s="79"/>
      <c r="P32" s="84"/>
      <c r="Q32" s="79"/>
      <c r="R32" s="63"/>
      <c r="S32" s="79"/>
      <c r="T32" s="63"/>
      <c r="U32" s="85"/>
      <c r="V32" s="84"/>
      <c r="W32" s="79"/>
      <c r="X32" s="63"/>
      <c r="Y32" s="79"/>
      <c r="Z32" s="63"/>
      <c r="AA32" s="85"/>
      <c r="AN32" s="153"/>
      <c r="AP32" s="8"/>
    </row>
    <row r="33" spans="1:45" s="53" customFormat="1" ht="76.5" x14ac:dyDescent="0.2">
      <c r="A33" s="105" t="s">
        <v>79</v>
      </c>
      <c r="B33" s="114" t="s">
        <v>80</v>
      </c>
      <c r="C33" s="106" t="s">
        <v>81</v>
      </c>
      <c r="D33" s="103" t="s">
        <v>35</v>
      </c>
      <c r="E33" s="104">
        <v>1482</v>
      </c>
      <c r="F33" s="59"/>
      <c r="G33" s="124">
        <v>256.41000000000003</v>
      </c>
      <c r="H33" s="89">
        <f t="shared" ref="H33:H47" si="102">ROUND(E33*G33,2)</f>
        <v>379999.62</v>
      </c>
      <c r="I33" s="63">
        <f t="shared" si="8"/>
        <v>1159.6500000000001</v>
      </c>
      <c r="J33" s="79">
        <f t="shared" ref="J33:J40" si="103">Q33+S33+U33+W33+Y33+AA33+AC33+AE33+AG33+AI33+AK33+AM33+AO33+AQ33+AS33</f>
        <v>297345.86</v>
      </c>
      <c r="K33" s="63">
        <f t="shared" si="70"/>
        <v>322.34999999999991</v>
      </c>
      <c r="L33" s="63">
        <f t="shared" si="71"/>
        <v>1159.6500000000001</v>
      </c>
      <c r="M33" s="79">
        <f t="shared" si="72"/>
        <v>297345.86</v>
      </c>
      <c r="N33" s="63">
        <f t="shared" si="73"/>
        <v>322.34999999999991</v>
      </c>
      <c r="O33" s="79">
        <f t="shared" si="74"/>
        <v>82653.760000000009</v>
      </c>
      <c r="P33" s="84">
        <v>527.85</v>
      </c>
      <c r="Q33" s="79">
        <f t="shared" ref="Q33:Q47" si="104">ROUND(P33*G33,2)</f>
        <v>135346.01999999999</v>
      </c>
      <c r="R33" s="63"/>
      <c r="S33" s="79">
        <f t="shared" ref="S33:S47" si="105">ROUND(R33*G33,2)</f>
        <v>0</v>
      </c>
      <c r="T33" s="63"/>
      <c r="U33" s="85">
        <f t="shared" ref="U33:U47" si="106">ROUND(T33*G33,2)</f>
        <v>0</v>
      </c>
      <c r="V33" s="84"/>
      <c r="W33" s="79">
        <f t="shared" ref="W33:W40" si="107">ROUND(V33*G33,2)</f>
        <v>0</v>
      </c>
      <c r="X33" s="63"/>
      <c r="Y33" s="79">
        <f t="shared" ref="Y33:Y40" si="108">ROUND(X33*G33,2)</f>
        <v>0</v>
      </c>
      <c r="Z33" s="63"/>
      <c r="AA33" s="85">
        <f t="shared" ref="AA33:AA40" si="109">ROUND(Z33*G33,2)</f>
        <v>0</v>
      </c>
      <c r="AB33" s="53">
        <v>631.79999999999995</v>
      </c>
      <c r="AC33" s="79">
        <f t="shared" ref="AC33:AC40" si="110">ROUND(AB33*G33,2)</f>
        <v>161999.84</v>
      </c>
      <c r="AE33" s="79">
        <f t="shared" ref="AE33:AE40" si="111">ROUND(AD33*G33,2)</f>
        <v>0</v>
      </c>
      <c r="AG33" s="79">
        <f t="shared" ref="AG33:AG40" si="112">ROUND(AF33*G33,2)</f>
        <v>0</v>
      </c>
      <c r="AI33" s="79">
        <f t="shared" ref="AI33:AI40" si="113">ROUND(AH33*G33,2)</f>
        <v>0</v>
      </c>
      <c r="AK33" s="79">
        <f t="shared" ref="AK33:AK40" si="114">ROUND(AJ33*G33,2)</f>
        <v>0</v>
      </c>
      <c r="AM33" s="79">
        <f t="shared" ref="AM33:AM40" si="115">ROUND(AL33*G33,2)</f>
        <v>0</v>
      </c>
      <c r="AN33" s="153"/>
      <c r="AO33" s="79">
        <f t="shared" ref="AO33:AO40" si="116">ROUND(AN33*G33,2)</f>
        <v>0</v>
      </c>
      <c r="AP33" s="8"/>
      <c r="AQ33" s="79">
        <f t="shared" ref="AQ33:AQ40" si="117">ROUND(AP33*G33,2)</f>
        <v>0</v>
      </c>
      <c r="AS33" s="79">
        <f t="shared" ref="AS33:AS40" si="118">ROUND(AR33*G33,2)</f>
        <v>0</v>
      </c>
    </row>
    <row r="34" spans="1:45" s="53" customFormat="1" ht="76.5" x14ac:dyDescent="0.2">
      <c r="A34" s="105" t="s">
        <v>82</v>
      </c>
      <c r="B34" s="114" t="s">
        <v>83</v>
      </c>
      <c r="C34" s="106" t="s">
        <v>84</v>
      </c>
      <c r="D34" s="103" t="s">
        <v>35</v>
      </c>
      <c r="E34" s="104">
        <v>1569</v>
      </c>
      <c r="F34" s="59"/>
      <c r="G34" s="124">
        <v>320.62</v>
      </c>
      <c r="H34" s="89">
        <f t="shared" si="102"/>
        <v>503052.78</v>
      </c>
      <c r="I34" s="63">
        <f t="shared" si="8"/>
        <v>1258.5999999999999</v>
      </c>
      <c r="J34" s="79">
        <f t="shared" si="103"/>
        <v>403532.33</v>
      </c>
      <c r="K34" s="63">
        <f t="shared" si="70"/>
        <v>310.40000000000009</v>
      </c>
      <c r="L34" s="63">
        <f t="shared" si="71"/>
        <v>1258.5999999999999</v>
      </c>
      <c r="M34" s="79">
        <f t="shared" si="72"/>
        <v>403532.33</v>
      </c>
      <c r="N34" s="63">
        <f t="shared" si="73"/>
        <v>310.40000000000009</v>
      </c>
      <c r="O34" s="79">
        <f t="shared" si="74"/>
        <v>99520.450000000012</v>
      </c>
      <c r="P34" s="84"/>
      <c r="Q34" s="79">
        <f t="shared" si="104"/>
        <v>0</v>
      </c>
      <c r="R34" s="63"/>
      <c r="S34" s="79">
        <f t="shared" si="105"/>
        <v>0</v>
      </c>
      <c r="T34" s="63"/>
      <c r="U34" s="85">
        <f t="shared" si="106"/>
        <v>0</v>
      </c>
      <c r="V34" s="84"/>
      <c r="W34" s="79">
        <f t="shared" si="107"/>
        <v>0</v>
      </c>
      <c r="X34" s="63"/>
      <c r="Y34" s="79">
        <f t="shared" si="108"/>
        <v>0</v>
      </c>
      <c r="Z34" s="63"/>
      <c r="AA34" s="85">
        <f t="shared" si="109"/>
        <v>0</v>
      </c>
      <c r="AB34" s="53">
        <v>1258.5999999999999</v>
      </c>
      <c r="AC34" s="79">
        <f t="shared" si="110"/>
        <v>403532.33</v>
      </c>
      <c r="AE34" s="79">
        <f t="shared" si="111"/>
        <v>0</v>
      </c>
      <c r="AG34" s="79">
        <f t="shared" si="112"/>
        <v>0</v>
      </c>
      <c r="AI34" s="79">
        <f t="shared" si="113"/>
        <v>0</v>
      </c>
      <c r="AK34" s="79">
        <f t="shared" si="114"/>
        <v>0</v>
      </c>
      <c r="AM34" s="79">
        <f t="shared" si="115"/>
        <v>0</v>
      </c>
      <c r="AN34" s="153"/>
      <c r="AO34" s="79">
        <f t="shared" si="116"/>
        <v>0</v>
      </c>
      <c r="AP34" s="8"/>
      <c r="AQ34" s="79">
        <f t="shared" si="117"/>
        <v>0</v>
      </c>
      <c r="AS34" s="79">
        <f t="shared" si="118"/>
        <v>0</v>
      </c>
    </row>
    <row r="35" spans="1:45" s="53" customFormat="1" ht="76.5" x14ac:dyDescent="0.2">
      <c r="A35" s="105" t="s">
        <v>85</v>
      </c>
      <c r="B35" s="112" t="s">
        <v>86</v>
      </c>
      <c r="C35" s="106" t="s">
        <v>87</v>
      </c>
      <c r="D35" s="103" t="s">
        <v>73</v>
      </c>
      <c r="E35" s="104">
        <v>7843</v>
      </c>
      <c r="F35" s="58"/>
      <c r="G35" s="124">
        <v>12.69</v>
      </c>
      <c r="H35" s="89">
        <f t="shared" si="102"/>
        <v>99527.67</v>
      </c>
      <c r="I35" s="63">
        <f t="shared" si="8"/>
        <v>0</v>
      </c>
      <c r="J35" s="79">
        <f t="shared" si="103"/>
        <v>0</v>
      </c>
      <c r="K35" s="63">
        <f t="shared" si="70"/>
        <v>7843</v>
      </c>
      <c r="L35" s="63">
        <f t="shared" si="71"/>
        <v>0</v>
      </c>
      <c r="M35" s="79">
        <f t="shared" si="72"/>
        <v>0</v>
      </c>
      <c r="N35" s="63">
        <f t="shared" si="73"/>
        <v>7843</v>
      </c>
      <c r="O35" s="79">
        <f t="shared" si="74"/>
        <v>99527.67</v>
      </c>
      <c r="P35" s="84"/>
      <c r="Q35" s="79">
        <f t="shared" si="104"/>
        <v>0</v>
      </c>
      <c r="R35" s="63"/>
      <c r="S35" s="79">
        <f t="shared" si="105"/>
        <v>0</v>
      </c>
      <c r="T35" s="63"/>
      <c r="U35" s="85">
        <f t="shared" si="106"/>
        <v>0</v>
      </c>
      <c r="V35" s="84"/>
      <c r="W35" s="79">
        <f t="shared" si="107"/>
        <v>0</v>
      </c>
      <c r="X35" s="63"/>
      <c r="Y35" s="79">
        <f t="shared" si="108"/>
        <v>0</v>
      </c>
      <c r="Z35" s="63"/>
      <c r="AA35" s="85">
        <f t="shared" si="109"/>
        <v>0</v>
      </c>
      <c r="AC35" s="79">
        <f t="shared" si="110"/>
        <v>0</v>
      </c>
      <c r="AE35" s="79">
        <f t="shared" si="111"/>
        <v>0</v>
      </c>
      <c r="AG35" s="79">
        <f t="shared" si="112"/>
        <v>0</v>
      </c>
      <c r="AI35" s="79">
        <f t="shared" si="113"/>
        <v>0</v>
      </c>
      <c r="AK35" s="79">
        <f t="shared" si="114"/>
        <v>0</v>
      </c>
      <c r="AM35" s="79">
        <f t="shared" si="115"/>
        <v>0</v>
      </c>
      <c r="AN35" s="153"/>
      <c r="AO35" s="79">
        <f t="shared" si="116"/>
        <v>0</v>
      </c>
      <c r="AP35" s="8"/>
      <c r="AQ35" s="79">
        <f t="shared" si="117"/>
        <v>0</v>
      </c>
      <c r="AS35" s="79">
        <f t="shared" si="118"/>
        <v>0</v>
      </c>
    </row>
    <row r="36" spans="1:45" s="10" customFormat="1" ht="76.5" x14ac:dyDescent="0.2">
      <c r="A36" s="105" t="s">
        <v>88</v>
      </c>
      <c r="B36" s="99" t="s">
        <v>89</v>
      </c>
      <c r="C36" s="106" t="s">
        <v>90</v>
      </c>
      <c r="D36" s="103" t="s">
        <v>73</v>
      </c>
      <c r="E36" s="104">
        <v>34569</v>
      </c>
      <c r="F36" s="58"/>
      <c r="G36" s="124">
        <v>4.5</v>
      </c>
      <c r="H36" s="89">
        <f t="shared" si="102"/>
        <v>155560.5</v>
      </c>
      <c r="I36" s="63">
        <f t="shared" si="8"/>
        <v>8100</v>
      </c>
      <c r="J36" s="79">
        <f t="shared" si="103"/>
        <v>36450</v>
      </c>
      <c r="K36" s="63">
        <f t="shared" si="70"/>
        <v>26469</v>
      </c>
      <c r="L36" s="63">
        <f t="shared" si="71"/>
        <v>8100</v>
      </c>
      <c r="M36" s="79">
        <f t="shared" si="72"/>
        <v>36450</v>
      </c>
      <c r="N36" s="63">
        <f>E36-I36</f>
        <v>26469</v>
      </c>
      <c r="O36" s="79">
        <f>H36-J36</f>
        <v>119110.5</v>
      </c>
      <c r="P36" s="84"/>
      <c r="Q36" s="79">
        <f t="shared" si="104"/>
        <v>0</v>
      </c>
      <c r="R36" s="63"/>
      <c r="S36" s="79">
        <f t="shared" si="105"/>
        <v>0</v>
      </c>
      <c r="T36" s="63"/>
      <c r="U36" s="85">
        <f t="shared" si="106"/>
        <v>0</v>
      </c>
      <c r="V36" s="84"/>
      <c r="W36" s="79">
        <f t="shared" si="107"/>
        <v>0</v>
      </c>
      <c r="X36" s="63"/>
      <c r="Y36" s="79">
        <f t="shared" si="108"/>
        <v>0</v>
      </c>
      <c r="Z36" s="63"/>
      <c r="AA36" s="85">
        <f t="shared" si="109"/>
        <v>0</v>
      </c>
      <c r="AC36" s="79">
        <f t="shared" si="110"/>
        <v>0</v>
      </c>
      <c r="AE36" s="79">
        <f t="shared" si="111"/>
        <v>0</v>
      </c>
      <c r="AG36" s="79">
        <f t="shared" si="112"/>
        <v>0</v>
      </c>
      <c r="AH36" s="53"/>
      <c r="AI36" s="79">
        <f t="shared" si="113"/>
        <v>0</v>
      </c>
      <c r="AJ36" s="53"/>
      <c r="AK36" s="79">
        <f t="shared" si="114"/>
        <v>0</v>
      </c>
      <c r="AL36" s="53"/>
      <c r="AM36" s="79">
        <f t="shared" si="115"/>
        <v>0</v>
      </c>
      <c r="AN36" s="154">
        <v>8100</v>
      </c>
      <c r="AO36" s="79">
        <f t="shared" si="116"/>
        <v>36450</v>
      </c>
      <c r="AQ36" s="79">
        <f t="shared" si="117"/>
        <v>0</v>
      </c>
      <c r="AS36" s="79">
        <f t="shared" si="118"/>
        <v>0</v>
      </c>
    </row>
    <row r="37" spans="1:45" s="53" customFormat="1" ht="165.75" x14ac:dyDescent="0.2">
      <c r="A37" s="107" t="s">
        <v>91</v>
      </c>
      <c r="B37" s="114" t="s">
        <v>92</v>
      </c>
      <c r="C37" s="106" t="s">
        <v>93</v>
      </c>
      <c r="D37" s="103" t="s">
        <v>73</v>
      </c>
      <c r="E37" s="104">
        <v>5700</v>
      </c>
      <c r="F37" s="59"/>
      <c r="G37" s="124">
        <v>159.87</v>
      </c>
      <c r="H37" s="89">
        <f t="shared" si="102"/>
        <v>911259</v>
      </c>
      <c r="I37" s="63">
        <f t="shared" si="8"/>
        <v>4050</v>
      </c>
      <c r="J37" s="79">
        <f t="shared" si="103"/>
        <v>647473.5</v>
      </c>
      <c r="K37" s="63">
        <f t="shared" si="70"/>
        <v>1650</v>
      </c>
      <c r="L37" s="63">
        <f t="shared" si="71"/>
        <v>4050</v>
      </c>
      <c r="M37" s="79">
        <f t="shared" si="72"/>
        <v>647473.5</v>
      </c>
      <c r="N37" s="63">
        <f>E37-I37</f>
        <v>1650</v>
      </c>
      <c r="O37" s="79">
        <f>H37-J37</f>
        <v>263785.5</v>
      </c>
      <c r="P37" s="84"/>
      <c r="Q37" s="79">
        <f t="shared" si="104"/>
        <v>0</v>
      </c>
      <c r="R37" s="63"/>
      <c r="S37" s="79">
        <f t="shared" si="105"/>
        <v>0</v>
      </c>
      <c r="T37" s="63"/>
      <c r="U37" s="85">
        <f t="shared" si="106"/>
        <v>0</v>
      </c>
      <c r="V37" s="84"/>
      <c r="W37" s="79">
        <f t="shared" si="107"/>
        <v>0</v>
      </c>
      <c r="X37" s="63"/>
      <c r="Y37" s="79">
        <f t="shared" si="108"/>
        <v>0</v>
      </c>
      <c r="Z37" s="63"/>
      <c r="AA37" s="85">
        <f t="shared" si="109"/>
        <v>0</v>
      </c>
      <c r="AC37" s="79">
        <f t="shared" si="110"/>
        <v>0</v>
      </c>
      <c r="AE37" s="79">
        <f t="shared" si="111"/>
        <v>0</v>
      </c>
      <c r="AG37" s="79">
        <f t="shared" si="112"/>
        <v>0</v>
      </c>
      <c r="AI37" s="79">
        <f t="shared" si="113"/>
        <v>0</v>
      </c>
      <c r="AK37" s="79">
        <f t="shared" si="114"/>
        <v>0</v>
      </c>
      <c r="AM37" s="79">
        <f t="shared" si="115"/>
        <v>0</v>
      </c>
      <c r="AN37" s="153">
        <v>4050</v>
      </c>
      <c r="AO37" s="150">
        <f t="shared" si="116"/>
        <v>647473.5</v>
      </c>
      <c r="AP37" s="8"/>
      <c r="AQ37" s="79">
        <f t="shared" si="117"/>
        <v>0</v>
      </c>
      <c r="AS37" s="79">
        <f t="shared" si="118"/>
        <v>0</v>
      </c>
    </row>
    <row r="38" spans="1:45" s="94" customFormat="1" ht="153" x14ac:dyDescent="0.2">
      <c r="A38" s="108" t="s">
        <v>94</v>
      </c>
      <c r="B38" s="114" t="s">
        <v>95</v>
      </c>
      <c r="C38" s="106" t="s">
        <v>96</v>
      </c>
      <c r="D38" s="103" t="s">
        <v>73</v>
      </c>
      <c r="E38" s="113">
        <v>14820</v>
      </c>
      <c r="F38" s="59"/>
      <c r="G38" s="124">
        <v>47.87</v>
      </c>
      <c r="H38" s="89">
        <f t="shared" si="102"/>
        <v>709433.4</v>
      </c>
      <c r="I38" s="63">
        <f t="shared" si="8"/>
        <v>0</v>
      </c>
      <c r="J38" s="79">
        <f t="shared" si="103"/>
        <v>0</v>
      </c>
      <c r="K38" s="63">
        <f t="shared" si="70"/>
        <v>14820</v>
      </c>
      <c r="L38" s="63">
        <f t="shared" si="71"/>
        <v>0</v>
      </c>
      <c r="M38" s="79">
        <f t="shared" si="72"/>
        <v>0</v>
      </c>
      <c r="N38" s="63">
        <f t="shared" ref="N38:N47" si="119">E38-I38</f>
        <v>14820</v>
      </c>
      <c r="O38" s="79">
        <f t="shared" ref="O38:O47" si="120">H38-J38</f>
        <v>709433.4</v>
      </c>
      <c r="P38" s="84"/>
      <c r="Q38" s="79">
        <f t="shared" si="104"/>
        <v>0</v>
      </c>
      <c r="R38" s="63"/>
      <c r="S38" s="79">
        <f t="shared" si="105"/>
        <v>0</v>
      </c>
      <c r="T38" s="63"/>
      <c r="U38" s="85">
        <f t="shared" si="106"/>
        <v>0</v>
      </c>
      <c r="V38" s="84"/>
      <c r="W38" s="79">
        <f t="shared" si="107"/>
        <v>0</v>
      </c>
      <c r="X38" s="63"/>
      <c r="Y38" s="79">
        <f t="shared" si="108"/>
        <v>0</v>
      </c>
      <c r="Z38" s="63"/>
      <c r="AA38" s="85">
        <f t="shared" si="109"/>
        <v>0</v>
      </c>
      <c r="AC38" s="79">
        <f t="shared" si="110"/>
        <v>0</v>
      </c>
      <c r="AE38" s="79">
        <f t="shared" si="111"/>
        <v>0</v>
      </c>
      <c r="AG38" s="79">
        <f t="shared" si="112"/>
        <v>0</v>
      </c>
      <c r="AH38" s="53"/>
      <c r="AI38" s="79">
        <f t="shared" si="113"/>
        <v>0</v>
      </c>
      <c r="AJ38" s="53"/>
      <c r="AK38" s="79">
        <f t="shared" si="114"/>
        <v>0</v>
      </c>
      <c r="AL38" s="53"/>
      <c r="AM38" s="79">
        <f t="shared" si="115"/>
        <v>0</v>
      </c>
      <c r="AN38" s="154"/>
      <c r="AO38" s="79">
        <f t="shared" si="116"/>
        <v>0</v>
      </c>
      <c r="AP38" s="10"/>
      <c r="AQ38" s="79">
        <f t="shared" si="117"/>
        <v>0</v>
      </c>
      <c r="AS38" s="79">
        <f t="shared" si="118"/>
        <v>0</v>
      </c>
    </row>
    <row r="39" spans="1:45" s="53" customFormat="1" ht="51" x14ac:dyDescent="0.2">
      <c r="A39" s="109" t="s">
        <v>97</v>
      </c>
      <c r="B39" s="105" t="s">
        <v>98</v>
      </c>
      <c r="C39" s="106" t="s">
        <v>99</v>
      </c>
      <c r="D39" s="103" t="s">
        <v>73</v>
      </c>
      <c r="E39" s="113">
        <v>2600</v>
      </c>
      <c r="F39" s="58"/>
      <c r="G39" s="124">
        <v>16.940000000000001</v>
      </c>
      <c r="H39" s="89">
        <f t="shared" si="102"/>
        <v>44044</v>
      </c>
      <c r="I39" s="63">
        <f t="shared" si="8"/>
        <v>0</v>
      </c>
      <c r="J39" s="79">
        <f t="shared" si="103"/>
        <v>0</v>
      </c>
      <c r="K39" s="63">
        <f t="shared" si="70"/>
        <v>2600</v>
      </c>
      <c r="L39" s="63">
        <f t="shared" si="71"/>
        <v>0</v>
      </c>
      <c r="M39" s="79">
        <f t="shared" si="72"/>
        <v>0</v>
      </c>
      <c r="N39" s="63">
        <f t="shared" si="119"/>
        <v>2600</v>
      </c>
      <c r="O39" s="79">
        <f t="shared" si="120"/>
        <v>44044</v>
      </c>
      <c r="P39" s="84"/>
      <c r="Q39" s="79">
        <f t="shared" si="104"/>
        <v>0</v>
      </c>
      <c r="R39" s="63"/>
      <c r="S39" s="79">
        <f t="shared" si="105"/>
        <v>0</v>
      </c>
      <c r="T39" s="63"/>
      <c r="U39" s="85">
        <f t="shared" si="106"/>
        <v>0</v>
      </c>
      <c r="V39" s="84"/>
      <c r="W39" s="79">
        <f t="shared" si="107"/>
        <v>0</v>
      </c>
      <c r="X39" s="63"/>
      <c r="Y39" s="79">
        <f t="shared" si="108"/>
        <v>0</v>
      </c>
      <c r="Z39" s="63"/>
      <c r="AA39" s="85">
        <f t="shared" si="109"/>
        <v>0</v>
      </c>
      <c r="AC39" s="79">
        <f t="shared" si="110"/>
        <v>0</v>
      </c>
      <c r="AE39" s="79">
        <f t="shared" si="111"/>
        <v>0</v>
      </c>
      <c r="AG39" s="79">
        <f t="shared" si="112"/>
        <v>0</v>
      </c>
      <c r="AI39" s="79">
        <f t="shared" si="113"/>
        <v>0</v>
      </c>
      <c r="AK39" s="79">
        <f t="shared" si="114"/>
        <v>0</v>
      </c>
      <c r="AM39" s="79">
        <f t="shared" si="115"/>
        <v>0</v>
      </c>
      <c r="AN39" s="153"/>
      <c r="AO39" s="79">
        <f t="shared" si="116"/>
        <v>0</v>
      </c>
      <c r="AP39" s="8"/>
      <c r="AQ39" s="79">
        <f t="shared" si="117"/>
        <v>0</v>
      </c>
      <c r="AS39" s="79">
        <f t="shared" si="118"/>
        <v>0</v>
      </c>
    </row>
    <row r="40" spans="1:45" s="53" customFormat="1" ht="102" x14ac:dyDescent="0.2">
      <c r="A40" s="105" t="s">
        <v>100</v>
      </c>
      <c r="B40" s="114" t="s">
        <v>101</v>
      </c>
      <c r="C40" s="106" t="s">
        <v>102</v>
      </c>
      <c r="D40" s="103" t="s">
        <v>73</v>
      </c>
      <c r="E40" s="113">
        <v>1560</v>
      </c>
      <c r="F40" s="59"/>
      <c r="G40" s="124">
        <v>398.1</v>
      </c>
      <c r="H40" s="89">
        <f t="shared" si="102"/>
        <v>621036</v>
      </c>
      <c r="I40" s="63">
        <f t="shared" si="8"/>
        <v>0</v>
      </c>
      <c r="J40" s="79">
        <f t="shared" si="103"/>
        <v>0</v>
      </c>
      <c r="K40" s="63">
        <f t="shared" si="70"/>
        <v>1560</v>
      </c>
      <c r="L40" s="63">
        <f t="shared" si="71"/>
        <v>0</v>
      </c>
      <c r="M40" s="79">
        <f t="shared" si="72"/>
        <v>0</v>
      </c>
      <c r="N40" s="63">
        <f t="shared" si="119"/>
        <v>1560</v>
      </c>
      <c r="O40" s="79">
        <f t="shared" si="120"/>
        <v>621036</v>
      </c>
      <c r="P40" s="84"/>
      <c r="Q40" s="79">
        <f t="shared" si="104"/>
        <v>0</v>
      </c>
      <c r="R40" s="63"/>
      <c r="S40" s="79">
        <f t="shared" si="105"/>
        <v>0</v>
      </c>
      <c r="T40" s="63"/>
      <c r="U40" s="85">
        <f t="shared" si="106"/>
        <v>0</v>
      </c>
      <c r="V40" s="84"/>
      <c r="W40" s="79">
        <f t="shared" si="107"/>
        <v>0</v>
      </c>
      <c r="X40" s="63"/>
      <c r="Y40" s="79">
        <f t="shared" si="108"/>
        <v>0</v>
      </c>
      <c r="Z40" s="63"/>
      <c r="AA40" s="85">
        <f t="shared" si="109"/>
        <v>0</v>
      </c>
      <c r="AC40" s="79">
        <f t="shared" si="110"/>
        <v>0</v>
      </c>
      <c r="AE40" s="79">
        <f t="shared" si="111"/>
        <v>0</v>
      </c>
      <c r="AG40" s="79">
        <f t="shared" si="112"/>
        <v>0</v>
      </c>
      <c r="AI40" s="79">
        <f t="shared" si="113"/>
        <v>0</v>
      </c>
      <c r="AK40" s="79">
        <f t="shared" si="114"/>
        <v>0</v>
      </c>
      <c r="AM40" s="79">
        <f t="shared" si="115"/>
        <v>0</v>
      </c>
      <c r="AN40" s="153"/>
      <c r="AO40" s="79">
        <f t="shared" si="116"/>
        <v>0</v>
      </c>
      <c r="AP40" s="8"/>
      <c r="AQ40" s="79">
        <f t="shared" si="117"/>
        <v>0</v>
      </c>
      <c r="AS40" s="79">
        <f t="shared" si="118"/>
        <v>0</v>
      </c>
    </row>
    <row r="41" spans="1:45" s="53" customFormat="1" ht="15" x14ac:dyDescent="0.2">
      <c r="A41" s="105"/>
      <c r="B41" s="105"/>
      <c r="C41" s="106"/>
      <c r="D41" s="103"/>
      <c r="E41" s="113"/>
      <c r="F41" s="59"/>
      <c r="G41" s="125" t="s">
        <v>22</v>
      </c>
      <c r="H41" s="93">
        <f>SUM(H33:H40)</f>
        <v>3423912.97</v>
      </c>
      <c r="I41" s="63"/>
      <c r="J41" s="93">
        <f>SUM(J33:J40)</f>
        <v>1384801.69</v>
      </c>
      <c r="L41" s="63"/>
      <c r="M41" s="93">
        <f>SUM(M33:M40)</f>
        <v>1384801.69</v>
      </c>
      <c r="N41" s="63"/>
      <c r="O41" s="93">
        <f>SUM(O33:O40)</f>
        <v>2039111.28</v>
      </c>
      <c r="P41" s="63"/>
      <c r="Q41" s="93">
        <f t="shared" ref="Q41" si="121">SUM(Q33:Q40)</f>
        <v>135346.01999999999</v>
      </c>
      <c r="R41" s="63"/>
      <c r="S41" s="93">
        <f t="shared" ref="S41" si="122">SUM(S33:S40)</f>
        <v>0</v>
      </c>
      <c r="T41" s="63"/>
      <c r="U41" s="93">
        <f t="shared" ref="U41" si="123">SUM(U33:U40)</f>
        <v>0</v>
      </c>
      <c r="V41" s="63"/>
      <c r="W41" s="93">
        <f t="shared" ref="W41" si="124">SUM(W33:W40)</f>
        <v>0</v>
      </c>
      <c r="X41" s="63"/>
      <c r="Y41" s="93">
        <f t="shared" ref="Y41" si="125">SUM(Y33:Y40)</f>
        <v>0</v>
      </c>
      <c r="Z41" s="63"/>
      <c r="AA41" s="93">
        <f t="shared" ref="AA41" si="126">SUM(AA33:AA40)</f>
        <v>0</v>
      </c>
      <c r="AC41" s="93">
        <f t="shared" ref="AC41" si="127">SUM(AC33:AC40)</f>
        <v>565532.17000000004</v>
      </c>
      <c r="AE41" s="93">
        <f t="shared" ref="AE41" si="128">SUM(AE33:AE40)</f>
        <v>0</v>
      </c>
      <c r="AG41" s="93">
        <f t="shared" ref="AG41" si="129">SUM(AG33:AG40)</f>
        <v>0</v>
      </c>
      <c r="AI41" s="93">
        <f t="shared" ref="AI41" si="130">SUM(AI33:AI40)</f>
        <v>0</v>
      </c>
      <c r="AK41" s="93">
        <f t="shared" ref="AK41" si="131">SUM(AK33:AK40)</f>
        <v>0</v>
      </c>
      <c r="AM41" s="93">
        <f t="shared" ref="AM41" si="132">SUM(AM33:AM40)</f>
        <v>0</v>
      </c>
      <c r="AN41" s="153"/>
      <c r="AO41" s="93">
        <f t="shared" ref="AO41" si="133">SUM(AO33:AO40)</f>
        <v>683923.5</v>
      </c>
      <c r="AP41" s="8"/>
      <c r="AQ41" s="93">
        <f t="shared" ref="AQ41" si="134">SUM(AQ33:AQ40)</f>
        <v>0</v>
      </c>
      <c r="AS41" s="93">
        <f t="shared" ref="AS41" si="135">SUM(AS33:AS40)</f>
        <v>0</v>
      </c>
    </row>
    <row r="42" spans="1:45" s="53" customFormat="1" ht="14.25" x14ac:dyDescent="0.2">
      <c r="A42" s="101">
        <v>1.5</v>
      </c>
      <c r="B42" s="101"/>
      <c r="C42" s="102" t="s">
        <v>103</v>
      </c>
      <c r="D42" s="103"/>
      <c r="E42" s="113"/>
      <c r="F42" s="58"/>
      <c r="G42" s="124"/>
      <c r="H42" s="89"/>
      <c r="I42" s="63"/>
      <c r="J42" s="79"/>
      <c r="K42" s="63"/>
      <c r="L42" s="63"/>
      <c r="M42" s="79"/>
      <c r="N42" s="63"/>
      <c r="O42" s="79"/>
      <c r="P42" s="84"/>
      <c r="Q42" s="79"/>
      <c r="R42" s="63"/>
      <c r="S42" s="79"/>
      <c r="T42" s="63"/>
      <c r="U42" s="85"/>
      <c r="V42" s="84"/>
      <c r="W42" s="79"/>
      <c r="X42" s="63"/>
      <c r="Y42" s="79"/>
      <c r="Z42" s="63"/>
      <c r="AA42" s="85"/>
      <c r="AN42" s="153"/>
      <c r="AP42" s="8"/>
    </row>
    <row r="43" spans="1:45" s="53" customFormat="1" ht="102" x14ac:dyDescent="0.2">
      <c r="A43" s="109" t="s">
        <v>104</v>
      </c>
      <c r="B43" s="114" t="s">
        <v>105</v>
      </c>
      <c r="C43" s="106" t="s">
        <v>106</v>
      </c>
      <c r="D43" s="103" t="s">
        <v>77</v>
      </c>
      <c r="E43" s="113">
        <v>1380</v>
      </c>
      <c r="F43" s="59"/>
      <c r="G43" s="124">
        <v>225.97</v>
      </c>
      <c r="H43" s="89">
        <f t="shared" si="102"/>
        <v>311838.59999999998</v>
      </c>
      <c r="I43" s="63">
        <f t="shared" si="8"/>
        <v>770</v>
      </c>
      <c r="J43" s="79">
        <f t="shared" ref="J43:J47" si="136">Q43+S43+U43+W43+Y43+AA43+AC43+AE43+AG43+AI43+AK43+AM43+AO43+AQ43+AS43</f>
        <v>173996.9</v>
      </c>
      <c r="K43" s="63">
        <f t="shared" ref="K43:K47" si="137">+E43-I43</f>
        <v>610</v>
      </c>
      <c r="L43" s="63">
        <f t="shared" ref="L43:L47" si="138">I43</f>
        <v>770</v>
      </c>
      <c r="M43" s="79">
        <f t="shared" ref="M43:M47" si="139">J43</f>
        <v>173996.9</v>
      </c>
      <c r="N43" s="63">
        <f t="shared" si="119"/>
        <v>610</v>
      </c>
      <c r="O43" s="79">
        <f t="shared" si="120"/>
        <v>137841.69999999998</v>
      </c>
      <c r="P43" s="84"/>
      <c r="Q43" s="79">
        <f t="shared" si="104"/>
        <v>0</v>
      </c>
      <c r="R43" s="63"/>
      <c r="S43" s="79">
        <f t="shared" si="105"/>
        <v>0</v>
      </c>
      <c r="T43" s="63"/>
      <c r="U43" s="85">
        <f t="shared" si="106"/>
        <v>0</v>
      </c>
      <c r="V43" s="84"/>
      <c r="W43" s="79">
        <f t="shared" ref="W43:W47" si="140">ROUND(V43*G43,2)</f>
        <v>0</v>
      </c>
      <c r="X43" s="63"/>
      <c r="Y43" s="79">
        <f t="shared" ref="Y43:Y47" si="141">ROUND(X43*G43,2)</f>
        <v>0</v>
      </c>
      <c r="Z43" s="63"/>
      <c r="AA43" s="85">
        <f t="shared" ref="AA43:AA47" si="142">ROUND(Z43*G43,2)</f>
        <v>0</v>
      </c>
      <c r="AC43" s="79">
        <f t="shared" ref="AC43:AC47" si="143">ROUND(AB43*G43,2)</f>
        <v>0</v>
      </c>
      <c r="AE43" s="79">
        <f t="shared" ref="AE43:AE47" si="144">ROUND(AD43*G43,2)</f>
        <v>0</v>
      </c>
      <c r="AG43" s="79">
        <f t="shared" ref="AG43:AG47" si="145">ROUND(AF43*G43,2)</f>
        <v>0</v>
      </c>
      <c r="AH43" s="53">
        <v>770</v>
      </c>
      <c r="AI43" s="79">
        <f t="shared" ref="AI43:AI47" si="146">ROUND(AH43*G43,2)</f>
        <v>173996.9</v>
      </c>
      <c r="AK43" s="79">
        <f t="shared" ref="AK43:AK47" si="147">ROUND(AJ43*G43,2)</f>
        <v>0</v>
      </c>
      <c r="AM43" s="79">
        <f t="shared" ref="AM43:AM47" si="148">ROUND(AL43*G43,2)</f>
        <v>0</v>
      </c>
      <c r="AN43" s="153"/>
      <c r="AO43" s="79">
        <f t="shared" ref="AO43:AO47" si="149">ROUND(AN43*G43,2)</f>
        <v>0</v>
      </c>
      <c r="AP43" s="8"/>
      <c r="AQ43" s="79">
        <f t="shared" ref="AQ43:AQ47" si="150">ROUND(AP43*G43,2)</f>
        <v>0</v>
      </c>
      <c r="AS43" s="79">
        <f t="shared" ref="AS43:AS47" si="151">ROUND(AR43*G43,2)</f>
        <v>0</v>
      </c>
    </row>
    <row r="44" spans="1:45" s="53" customFormat="1" ht="89.25" x14ac:dyDescent="0.2">
      <c r="A44" s="109" t="s">
        <v>107</v>
      </c>
      <c r="B44" s="114" t="s">
        <v>108</v>
      </c>
      <c r="C44" s="106" t="s">
        <v>109</v>
      </c>
      <c r="D44" s="103" t="s">
        <v>73</v>
      </c>
      <c r="E44" s="113">
        <v>2760</v>
      </c>
      <c r="F44" s="58"/>
      <c r="G44" s="124">
        <v>211.47</v>
      </c>
      <c r="H44" s="89">
        <f t="shared" si="102"/>
        <v>583657.19999999995</v>
      </c>
      <c r="I44" s="63">
        <f t="shared" si="8"/>
        <v>1016.4</v>
      </c>
      <c r="J44" s="79">
        <f t="shared" si="136"/>
        <v>214938.11</v>
      </c>
      <c r="K44" s="63">
        <f t="shared" si="137"/>
        <v>1743.6</v>
      </c>
      <c r="L44" s="63">
        <f t="shared" si="138"/>
        <v>1016.4</v>
      </c>
      <c r="M44" s="79">
        <f t="shared" si="139"/>
        <v>214938.11</v>
      </c>
      <c r="N44" s="63">
        <f t="shared" si="119"/>
        <v>1743.6</v>
      </c>
      <c r="O44" s="79">
        <f t="shared" si="120"/>
        <v>368719.08999999997</v>
      </c>
      <c r="P44" s="84"/>
      <c r="Q44" s="79">
        <f t="shared" si="104"/>
        <v>0</v>
      </c>
      <c r="R44" s="63"/>
      <c r="S44" s="79">
        <f t="shared" si="105"/>
        <v>0</v>
      </c>
      <c r="T44" s="63"/>
      <c r="U44" s="85">
        <f t="shared" si="106"/>
        <v>0</v>
      </c>
      <c r="V44" s="84"/>
      <c r="W44" s="79">
        <f t="shared" si="140"/>
        <v>0</v>
      </c>
      <c r="X44" s="63"/>
      <c r="Y44" s="79">
        <f t="shared" si="141"/>
        <v>0</v>
      </c>
      <c r="Z44" s="63"/>
      <c r="AA44" s="85">
        <f t="shared" si="142"/>
        <v>0</v>
      </c>
      <c r="AC44" s="79">
        <f t="shared" si="143"/>
        <v>0</v>
      </c>
      <c r="AE44" s="79">
        <f t="shared" si="144"/>
        <v>0</v>
      </c>
      <c r="AG44" s="79">
        <f t="shared" si="145"/>
        <v>0</v>
      </c>
      <c r="AH44" s="53">
        <v>1016.4</v>
      </c>
      <c r="AI44" s="79">
        <f t="shared" si="146"/>
        <v>214938.11</v>
      </c>
      <c r="AK44" s="79">
        <f t="shared" si="147"/>
        <v>0</v>
      </c>
      <c r="AM44" s="79">
        <f t="shared" si="148"/>
        <v>0</v>
      </c>
      <c r="AN44" s="153"/>
      <c r="AO44" s="79">
        <f t="shared" si="149"/>
        <v>0</v>
      </c>
      <c r="AP44" s="8"/>
      <c r="AQ44" s="79">
        <f t="shared" si="150"/>
        <v>0</v>
      </c>
      <c r="AS44" s="79">
        <f t="shared" si="151"/>
        <v>0</v>
      </c>
    </row>
    <row r="45" spans="1:45" s="94" customFormat="1" ht="140.25" x14ac:dyDescent="0.2">
      <c r="A45" s="105" t="s">
        <v>110</v>
      </c>
      <c r="B45" s="105" t="s">
        <v>111</v>
      </c>
      <c r="C45" s="106" t="s">
        <v>112</v>
      </c>
      <c r="D45" s="103" t="s">
        <v>73</v>
      </c>
      <c r="E45" s="104">
        <v>1400</v>
      </c>
      <c r="F45" s="59"/>
      <c r="G45" s="124">
        <v>584.87</v>
      </c>
      <c r="H45" s="89">
        <f t="shared" si="102"/>
        <v>818818</v>
      </c>
      <c r="I45" s="63">
        <f t="shared" si="8"/>
        <v>109.9</v>
      </c>
      <c r="J45" s="79">
        <f t="shared" si="136"/>
        <v>64277.21</v>
      </c>
      <c r="K45" s="63">
        <f t="shared" si="137"/>
        <v>1290.0999999999999</v>
      </c>
      <c r="L45" s="63">
        <f t="shared" si="138"/>
        <v>109.9</v>
      </c>
      <c r="M45" s="79">
        <f t="shared" si="139"/>
        <v>64277.21</v>
      </c>
      <c r="N45" s="63">
        <f t="shared" si="119"/>
        <v>1290.0999999999999</v>
      </c>
      <c r="O45" s="79">
        <f t="shared" si="120"/>
        <v>754540.79</v>
      </c>
      <c r="P45" s="84"/>
      <c r="Q45" s="79">
        <f t="shared" si="104"/>
        <v>0</v>
      </c>
      <c r="R45" s="63"/>
      <c r="S45" s="79">
        <f t="shared" si="105"/>
        <v>0</v>
      </c>
      <c r="T45" s="63"/>
      <c r="U45" s="85">
        <f t="shared" si="106"/>
        <v>0</v>
      </c>
      <c r="V45" s="84">
        <v>109.9</v>
      </c>
      <c r="W45" s="79">
        <f t="shared" si="140"/>
        <v>64277.21</v>
      </c>
      <c r="X45" s="63"/>
      <c r="Y45" s="79">
        <f t="shared" si="141"/>
        <v>0</v>
      </c>
      <c r="Z45" s="63"/>
      <c r="AA45" s="85">
        <f t="shared" si="142"/>
        <v>0</v>
      </c>
      <c r="AC45" s="79">
        <f t="shared" si="143"/>
        <v>0</v>
      </c>
      <c r="AE45" s="79">
        <f t="shared" si="144"/>
        <v>0</v>
      </c>
      <c r="AG45" s="79">
        <f t="shared" si="145"/>
        <v>0</v>
      </c>
      <c r="AH45" s="53"/>
      <c r="AI45" s="79">
        <f t="shared" si="146"/>
        <v>0</v>
      </c>
      <c r="AJ45" s="53"/>
      <c r="AK45" s="79">
        <f t="shared" si="147"/>
        <v>0</v>
      </c>
      <c r="AL45" s="53"/>
      <c r="AM45" s="79">
        <f t="shared" si="148"/>
        <v>0</v>
      </c>
      <c r="AN45" s="154"/>
      <c r="AO45" s="79">
        <f t="shared" si="149"/>
        <v>0</v>
      </c>
      <c r="AP45" s="10"/>
      <c r="AQ45" s="79">
        <f t="shared" si="150"/>
        <v>0</v>
      </c>
      <c r="AS45" s="79">
        <f t="shared" si="151"/>
        <v>0</v>
      </c>
    </row>
    <row r="46" spans="1:45" s="8" customFormat="1" ht="63.75" x14ac:dyDescent="0.2">
      <c r="A46" s="105" t="s">
        <v>113</v>
      </c>
      <c r="B46" s="105" t="s">
        <v>114</v>
      </c>
      <c r="C46" s="106" t="s">
        <v>115</v>
      </c>
      <c r="D46" s="103" t="s">
        <v>35</v>
      </c>
      <c r="E46" s="104">
        <v>63</v>
      </c>
      <c r="F46" s="58"/>
      <c r="G46" s="124">
        <v>1403.36</v>
      </c>
      <c r="H46" s="89">
        <f t="shared" si="102"/>
        <v>88411.68</v>
      </c>
      <c r="I46" s="63">
        <f t="shared" si="8"/>
        <v>0</v>
      </c>
      <c r="J46" s="79">
        <f t="shared" si="136"/>
        <v>0</v>
      </c>
      <c r="K46" s="63">
        <f t="shared" si="137"/>
        <v>63</v>
      </c>
      <c r="L46" s="63">
        <f t="shared" si="138"/>
        <v>0</v>
      </c>
      <c r="M46" s="79">
        <f t="shared" si="139"/>
        <v>0</v>
      </c>
      <c r="N46" s="63">
        <f t="shared" si="119"/>
        <v>63</v>
      </c>
      <c r="O46" s="79">
        <f t="shared" si="120"/>
        <v>88411.68</v>
      </c>
      <c r="P46" s="84"/>
      <c r="Q46" s="79">
        <f t="shared" si="104"/>
        <v>0</v>
      </c>
      <c r="R46" s="63"/>
      <c r="S46" s="79">
        <f t="shared" si="105"/>
        <v>0</v>
      </c>
      <c r="T46" s="63"/>
      <c r="U46" s="85">
        <f t="shared" si="106"/>
        <v>0</v>
      </c>
      <c r="V46" s="84"/>
      <c r="W46" s="79">
        <f t="shared" si="140"/>
        <v>0</v>
      </c>
      <c r="X46" s="63"/>
      <c r="Y46" s="79">
        <f t="shared" si="141"/>
        <v>0</v>
      </c>
      <c r="Z46" s="63"/>
      <c r="AA46" s="85">
        <f t="shared" si="142"/>
        <v>0</v>
      </c>
      <c r="AC46" s="79">
        <f t="shared" si="143"/>
        <v>0</v>
      </c>
      <c r="AE46" s="79">
        <f t="shared" si="144"/>
        <v>0</v>
      </c>
      <c r="AG46" s="79">
        <f t="shared" si="145"/>
        <v>0</v>
      </c>
      <c r="AH46" s="53"/>
      <c r="AI46" s="79">
        <f t="shared" si="146"/>
        <v>0</v>
      </c>
      <c r="AJ46" s="53"/>
      <c r="AK46" s="79">
        <f t="shared" si="147"/>
        <v>0</v>
      </c>
      <c r="AL46" s="53"/>
      <c r="AM46" s="79">
        <f t="shared" si="148"/>
        <v>0</v>
      </c>
      <c r="AN46" s="153"/>
      <c r="AO46" s="79">
        <f t="shared" si="149"/>
        <v>0</v>
      </c>
      <c r="AQ46" s="79">
        <f t="shared" si="150"/>
        <v>0</v>
      </c>
      <c r="AS46" s="79">
        <f t="shared" si="151"/>
        <v>0</v>
      </c>
    </row>
    <row r="47" spans="1:45" s="53" customFormat="1" ht="38.25" x14ac:dyDescent="0.2">
      <c r="A47" s="105" t="s">
        <v>116</v>
      </c>
      <c r="B47" s="105" t="s">
        <v>117</v>
      </c>
      <c r="C47" s="106" t="s">
        <v>118</v>
      </c>
      <c r="D47" s="103" t="s">
        <v>119</v>
      </c>
      <c r="E47" s="104">
        <v>1380</v>
      </c>
      <c r="F47" s="59"/>
      <c r="G47" s="124">
        <v>16.920000000000002</v>
      </c>
      <c r="H47" s="89">
        <f t="shared" si="102"/>
        <v>23349.599999999999</v>
      </c>
      <c r="I47" s="63">
        <f t="shared" si="8"/>
        <v>1065</v>
      </c>
      <c r="J47" s="79">
        <f t="shared" si="136"/>
        <v>18019.8</v>
      </c>
      <c r="K47" s="63">
        <f t="shared" si="137"/>
        <v>315</v>
      </c>
      <c r="L47" s="63">
        <f t="shared" si="138"/>
        <v>1065</v>
      </c>
      <c r="M47" s="79">
        <f t="shared" si="139"/>
        <v>18019.8</v>
      </c>
      <c r="N47" s="63">
        <f t="shared" si="119"/>
        <v>315</v>
      </c>
      <c r="O47" s="79">
        <f t="shared" si="120"/>
        <v>5329.7999999999993</v>
      </c>
      <c r="P47" s="84">
        <v>800</v>
      </c>
      <c r="Q47" s="79">
        <f t="shared" si="104"/>
        <v>13536</v>
      </c>
      <c r="R47" s="63"/>
      <c r="S47" s="79">
        <f t="shared" si="105"/>
        <v>0</v>
      </c>
      <c r="T47" s="63"/>
      <c r="U47" s="85">
        <f t="shared" si="106"/>
        <v>0</v>
      </c>
      <c r="V47" s="84"/>
      <c r="W47" s="79">
        <f t="shared" si="140"/>
        <v>0</v>
      </c>
      <c r="X47" s="63"/>
      <c r="Y47" s="79">
        <f t="shared" si="141"/>
        <v>0</v>
      </c>
      <c r="Z47" s="63"/>
      <c r="AA47" s="85">
        <f t="shared" si="142"/>
        <v>0</v>
      </c>
      <c r="AB47" s="53">
        <v>265</v>
      </c>
      <c r="AC47" s="79">
        <f t="shared" si="143"/>
        <v>4483.8</v>
      </c>
      <c r="AE47" s="79">
        <f t="shared" si="144"/>
        <v>0</v>
      </c>
      <c r="AG47" s="79">
        <f t="shared" si="145"/>
        <v>0</v>
      </c>
      <c r="AI47" s="79">
        <f t="shared" si="146"/>
        <v>0</v>
      </c>
      <c r="AK47" s="79">
        <f t="shared" si="147"/>
        <v>0</v>
      </c>
      <c r="AM47" s="79">
        <f t="shared" si="148"/>
        <v>0</v>
      </c>
      <c r="AN47" s="153"/>
      <c r="AO47" s="79">
        <f t="shared" si="149"/>
        <v>0</v>
      </c>
      <c r="AP47" s="8"/>
      <c r="AQ47" s="79">
        <f t="shared" si="150"/>
        <v>0</v>
      </c>
      <c r="AS47" s="79">
        <f t="shared" si="151"/>
        <v>0</v>
      </c>
    </row>
    <row r="48" spans="1:45" s="53" customFormat="1" ht="15" x14ac:dyDescent="0.2">
      <c r="A48" s="107"/>
      <c r="B48" s="107"/>
      <c r="C48" s="106"/>
      <c r="D48" s="103"/>
      <c r="E48" s="104"/>
      <c r="F48" s="59"/>
      <c r="G48" s="125" t="s">
        <v>22</v>
      </c>
      <c r="H48" s="93">
        <f>SUM(H43:H47)</f>
        <v>1826075.0799999998</v>
      </c>
      <c r="I48" s="63"/>
      <c r="J48" s="93">
        <f>SUM(J43:J47)</f>
        <v>471232.02</v>
      </c>
      <c r="K48" s="63"/>
      <c r="L48" s="63"/>
      <c r="M48" s="93">
        <f>SUM(M43:M47)</f>
        <v>471232.02</v>
      </c>
      <c r="N48" s="63"/>
      <c r="O48" s="93">
        <f>SUM(O43:O47)</f>
        <v>1354843.06</v>
      </c>
      <c r="P48" s="63"/>
      <c r="Q48" s="93">
        <f t="shared" ref="Q48" si="152">SUM(Q43:Q47)</f>
        <v>13536</v>
      </c>
      <c r="R48" s="63"/>
      <c r="S48" s="93">
        <f t="shared" ref="S48" si="153">SUM(S43:S47)</f>
        <v>0</v>
      </c>
      <c r="T48" s="63"/>
      <c r="U48" s="93">
        <f t="shared" ref="U48" si="154">SUM(U43:U47)</f>
        <v>0</v>
      </c>
      <c r="V48" s="63"/>
      <c r="W48" s="93">
        <f t="shared" ref="W48" si="155">SUM(W43:W47)</f>
        <v>64277.21</v>
      </c>
      <c r="X48" s="63"/>
      <c r="Y48" s="93">
        <f t="shared" ref="Y48" si="156">SUM(Y43:Y47)</f>
        <v>0</v>
      </c>
      <c r="Z48" s="63"/>
      <c r="AA48" s="93">
        <f t="shared" ref="AA48" si="157">SUM(AA43:AA47)</f>
        <v>0</v>
      </c>
      <c r="AC48" s="93">
        <f t="shared" ref="AC48" si="158">SUM(AC43:AC47)</f>
        <v>4483.8</v>
      </c>
      <c r="AE48" s="93">
        <f t="shared" ref="AE48" si="159">SUM(AE43:AE47)</f>
        <v>0</v>
      </c>
      <c r="AG48" s="93">
        <f t="shared" ref="AG48" si="160">SUM(AG43:AG47)</f>
        <v>0</v>
      </c>
      <c r="AI48" s="93">
        <f t="shared" ref="AI48" si="161">SUM(AI43:AI47)</f>
        <v>388935.01</v>
      </c>
      <c r="AK48" s="93">
        <f t="shared" ref="AK48" si="162">SUM(AK43:AK47)</f>
        <v>0</v>
      </c>
      <c r="AM48" s="93">
        <f t="shared" ref="AM48" si="163">SUM(AM43:AM47)</f>
        <v>0</v>
      </c>
      <c r="AN48" s="153"/>
      <c r="AO48" s="93">
        <f t="shared" ref="AO48" si="164">SUM(AO43:AO47)</f>
        <v>0</v>
      </c>
      <c r="AP48" s="8"/>
      <c r="AQ48" s="93">
        <f t="shared" ref="AQ48" si="165">SUM(AQ43:AQ47)</f>
        <v>0</v>
      </c>
      <c r="AS48" s="93">
        <f t="shared" ref="AS48" si="166">SUM(AS43:AS47)</f>
        <v>0</v>
      </c>
    </row>
    <row r="49" spans="1:45" s="53" customFormat="1" ht="14.25" x14ac:dyDescent="0.2">
      <c r="A49" s="101">
        <v>1.6</v>
      </c>
      <c r="B49" s="101"/>
      <c r="C49" s="102" t="s">
        <v>120</v>
      </c>
      <c r="D49" s="103"/>
      <c r="E49" s="113"/>
      <c r="F49" s="59"/>
      <c r="G49" s="124"/>
      <c r="H49" s="89"/>
      <c r="I49" s="63"/>
      <c r="J49" s="79"/>
      <c r="K49" s="63"/>
      <c r="L49" s="63"/>
      <c r="M49" s="79"/>
      <c r="N49" s="63"/>
      <c r="O49" s="79"/>
      <c r="P49" s="84"/>
      <c r="Q49" s="79"/>
      <c r="R49" s="63"/>
      <c r="S49" s="79"/>
      <c r="T49" s="63"/>
      <c r="U49" s="85"/>
      <c r="V49" s="84"/>
      <c r="W49" s="79"/>
      <c r="X49" s="63"/>
      <c r="Y49" s="79"/>
      <c r="Z49" s="63"/>
      <c r="AA49" s="85"/>
      <c r="AN49" s="153"/>
      <c r="AP49" s="8"/>
    </row>
    <row r="50" spans="1:45" s="53" customFormat="1" ht="14.25" x14ac:dyDescent="0.2">
      <c r="A50" s="115" t="s">
        <v>121</v>
      </c>
      <c r="B50" s="115"/>
      <c r="C50" s="110" t="s">
        <v>122</v>
      </c>
      <c r="D50" s="103"/>
      <c r="E50" s="104"/>
      <c r="F50" s="59"/>
      <c r="G50" s="124"/>
      <c r="H50" s="89"/>
      <c r="I50" s="63"/>
      <c r="J50" s="79"/>
      <c r="K50" s="63"/>
      <c r="L50" s="63"/>
      <c r="M50" s="79"/>
      <c r="N50" s="63"/>
      <c r="O50" s="79"/>
      <c r="P50" s="84"/>
      <c r="Q50" s="79"/>
      <c r="R50" s="63"/>
      <c r="S50" s="79"/>
      <c r="T50" s="63"/>
      <c r="U50" s="85"/>
      <c r="V50" s="84"/>
      <c r="W50" s="79"/>
      <c r="X50" s="63"/>
      <c r="Y50" s="79"/>
      <c r="Z50" s="63"/>
      <c r="AA50" s="85"/>
      <c r="AN50" s="153"/>
      <c r="AP50" s="8"/>
    </row>
    <row r="51" spans="1:45" s="53" customFormat="1" ht="51" x14ac:dyDescent="0.2">
      <c r="A51" s="105" t="s">
        <v>123</v>
      </c>
      <c r="B51" s="99" t="s">
        <v>124</v>
      </c>
      <c r="C51" s="106" t="s">
        <v>125</v>
      </c>
      <c r="D51" s="103" t="s">
        <v>31</v>
      </c>
      <c r="E51" s="104">
        <v>4</v>
      </c>
      <c r="F51" s="58"/>
      <c r="G51" s="124">
        <v>1828.64</v>
      </c>
      <c r="H51" s="89">
        <f t="shared" si="0"/>
        <v>7314.56</v>
      </c>
      <c r="I51" s="63">
        <f t="shared" si="8"/>
        <v>0</v>
      </c>
      <c r="J51" s="79">
        <f t="shared" ref="J51:J56" si="167">Q51+S51+U51+W51+Y51+AA51+AC51+AE51+AG51+AI51+AK51+AM51+AO51+AQ51+AS51</f>
        <v>0</v>
      </c>
      <c r="K51" s="63">
        <f t="shared" si="70"/>
        <v>4</v>
      </c>
      <c r="L51" s="63">
        <f t="shared" si="71"/>
        <v>0</v>
      </c>
      <c r="M51" s="79">
        <f t="shared" si="72"/>
        <v>0</v>
      </c>
      <c r="N51" s="63">
        <f t="shared" si="73"/>
        <v>4</v>
      </c>
      <c r="O51" s="79">
        <f t="shared" si="74"/>
        <v>7314.56</v>
      </c>
      <c r="P51" s="84"/>
      <c r="Q51" s="79">
        <f t="shared" si="5"/>
        <v>0</v>
      </c>
      <c r="R51" s="63"/>
      <c r="S51" s="79">
        <f t="shared" si="6"/>
        <v>0</v>
      </c>
      <c r="T51" s="63"/>
      <c r="U51" s="85">
        <f t="shared" si="7"/>
        <v>0</v>
      </c>
      <c r="V51" s="84"/>
      <c r="W51" s="79">
        <f t="shared" ref="W51:W66" si="168">ROUND(V51*G51,2)</f>
        <v>0</v>
      </c>
      <c r="X51" s="63"/>
      <c r="Y51" s="79">
        <f t="shared" ref="Y51:Y66" si="169">ROUND(X51*G51,2)</f>
        <v>0</v>
      </c>
      <c r="Z51" s="63"/>
      <c r="AA51" s="85">
        <f t="shared" ref="AA51:AA66" si="170">ROUND(Z51*G51,2)</f>
        <v>0</v>
      </c>
      <c r="AC51" s="79">
        <f t="shared" ref="AC51:AC66" si="171">ROUND(AB51*G51,2)</f>
        <v>0</v>
      </c>
      <c r="AE51" s="79">
        <f t="shared" ref="AE51:AE66" si="172">ROUND(AD51*G51,2)</f>
        <v>0</v>
      </c>
      <c r="AG51" s="79">
        <f t="shared" ref="AG51:AG66" si="173">ROUND(AF51*G51,2)</f>
        <v>0</v>
      </c>
      <c r="AI51" s="79">
        <f t="shared" ref="AI51:AI66" si="174">ROUND(AH51*G51,2)</f>
        <v>0</v>
      </c>
      <c r="AK51" s="79">
        <f t="shared" ref="AK51:AK66" si="175">ROUND(AJ51*G51,2)</f>
        <v>0</v>
      </c>
      <c r="AM51" s="79">
        <f t="shared" ref="AM51:AM66" si="176">ROUND(AL51*G51,2)</f>
        <v>0</v>
      </c>
      <c r="AN51" s="153"/>
      <c r="AO51" s="79">
        <f t="shared" ref="AO51:AO66" si="177">ROUND(AN51*G51,2)</f>
        <v>0</v>
      </c>
      <c r="AP51" s="8"/>
      <c r="AQ51" s="79">
        <f t="shared" ref="AQ51:AQ66" si="178">ROUND(AP51*G51,2)</f>
        <v>0</v>
      </c>
      <c r="AS51" s="79">
        <f t="shared" ref="AS51:AS66" si="179">ROUND(AR51*G51,2)</f>
        <v>0</v>
      </c>
    </row>
    <row r="52" spans="1:45" s="53" customFormat="1" ht="51" x14ac:dyDescent="0.2">
      <c r="A52" s="109" t="s">
        <v>126</v>
      </c>
      <c r="B52" s="99" t="s">
        <v>127</v>
      </c>
      <c r="C52" s="106" t="s">
        <v>128</v>
      </c>
      <c r="D52" s="103" t="s">
        <v>31</v>
      </c>
      <c r="E52" s="113">
        <v>4</v>
      </c>
      <c r="F52" s="59"/>
      <c r="G52" s="124">
        <v>1707.73</v>
      </c>
      <c r="H52" s="89">
        <f t="shared" ref="H52:H127" si="180">ROUND(E52*G52,2)</f>
        <v>6830.92</v>
      </c>
      <c r="I52" s="63">
        <f t="shared" si="8"/>
        <v>0</v>
      </c>
      <c r="J52" s="79">
        <f t="shared" si="167"/>
        <v>0</v>
      </c>
      <c r="K52" s="63">
        <f t="shared" si="70"/>
        <v>4</v>
      </c>
      <c r="L52" s="63">
        <f t="shared" si="71"/>
        <v>0</v>
      </c>
      <c r="M52" s="79">
        <f t="shared" si="72"/>
        <v>0</v>
      </c>
      <c r="N52" s="63">
        <f t="shared" si="73"/>
        <v>4</v>
      </c>
      <c r="O52" s="79">
        <f t="shared" si="74"/>
        <v>6830.92</v>
      </c>
      <c r="P52" s="84"/>
      <c r="Q52" s="79">
        <f t="shared" ref="Q52:Q127" si="181">ROUND(P52*G52,2)</f>
        <v>0</v>
      </c>
      <c r="R52" s="63"/>
      <c r="S52" s="79">
        <f t="shared" ref="S52:S127" si="182">ROUND(R52*G52,2)</f>
        <v>0</v>
      </c>
      <c r="T52" s="63"/>
      <c r="U52" s="85">
        <f t="shared" ref="U52:U127" si="183">ROUND(T52*G52,2)</f>
        <v>0</v>
      </c>
      <c r="V52" s="84"/>
      <c r="W52" s="79">
        <f t="shared" si="168"/>
        <v>0</v>
      </c>
      <c r="X52" s="63"/>
      <c r="Y52" s="79">
        <f t="shared" si="169"/>
        <v>0</v>
      </c>
      <c r="Z52" s="63"/>
      <c r="AA52" s="85">
        <f t="shared" si="170"/>
        <v>0</v>
      </c>
      <c r="AC52" s="79">
        <f t="shared" si="171"/>
        <v>0</v>
      </c>
      <c r="AE52" s="79">
        <f t="shared" si="172"/>
        <v>0</v>
      </c>
      <c r="AG52" s="79">
        <f t="shared" si="173"/>
        <v>0</v>
      </c>
      <c r="AI52" s="79">
        <f t="shared" si="174"/>
        <v>0</v>
      </c>
      <c r="AK52" s="79">
        <f t="shared" si="175"/>
        <v>0</v>
      </c>
      <c r="AM52" s="79">
        <f t="shared" si="176"/>
        <v>0</v>
      </c>
      <c r="AN52" s="153"/>
      <c r="AO52" s="79">
        <f t="shared" si="177"/>
        <v>0</v>
      </c>
      <c r="AP52" s="8"/>
      <c r="AQ52" s="79">
        <f t="shared" si="178"/>
        <v>0</v>
      </c>
      <c r="AS52" s="79">
        <f t="shared" si="179"/>
        <v>0</v>
      </c>
    </row>
    <row r="53" spans="1:45" s="53" customFormat="1" ht="51" x14ac:dyDescent="0.2">
      <c r="A53" s="105" t="s">
        <v>129</v>
      </c>
      <c r="B53" s="99" t="s">
        <v>130</v>
      </c>
      <c r="C53" s="106" t="s">
        <v>131</v>
      </c>
      <c r="D53" s="103" t="s">
        <v>31</v>
      </c>
      <c r="E53" s="113">
        <v>8</v>
      </c>
      <c r="F53" s="58"/>
      <c r="G53" s="124">
        <v>1689.26</v>
      </c>
      <c r="H53" s="89">
        <f t="shared" si="180"/>
        <v>13514.08</v>
      </c>
      <c r="I53" s="63">
        <f t="shared" si="8"/>
        <v>0</v>
      </c>
      <c r="J53" s="79">
        <f t="shared" si="167"/>
        <v>0</v>
      </c>
      <c r="K53" s="63">
        <f t="shared" si="70"/>
        <v>8</v>
      </c>
      <c r="L53" s="63">
        <f t="shared" si="71"/>
        <v>0</v>
      </c>
      <c r="M53" s="79">
        <f t="shared" si="72"/>
        <v>0</v>
      </c>
      <c r="N53" s="63">
        <f t="shared" si="73"/>
        <v>8</v>
      </c>
      <c r="O53" s="79">
        <f t="shared" si="74"/>
        <v>13514.08</v>
      </c>
      <c r="P53" s="84"/>
      <c r="Q53" s="79">
        <f t="shared" si="181"/>
        <v>0</v>
      </c>
      <c r="R53" s="63"/>
      <c r="S53" s="79">
        <f t="shared" si="182"/>
        <v>0</v>
      </c>
      <c r="T53" s="63"/>
      <c r="U53" s="85">
        <f t="shared" si="183"/>
        <v>0</v>
      </c>
      <c r="V53" s="84"/>
      <c r="W53" s="79">
        <f t="shared" si="168"/>
        <v>0</v>
      </c>
      <c r="X53" s="63"/>
      <c r="Y53" s="79">
        <f t="shared" si="169"/>
        <v>0</v>
      </c>
      <c r="Z53" s="63"/>
      <c r="AA53" s="85">
        <f t="shared" si="170"/>
        <v>0</v>
      </c>
      <c r="AC53" s="79">
        <f t="shared" si="171"/>
        <v>0</v>
      </c>
      <c r="AE53" s="79">
        <f t="shared" si="172"/>
        <v>0</v>
      </c>
      <c r="AG53" s="79">
        <f t="shared" si="173"/>
        <v>0</v>
      </c>
      <c r="AI53" s="79">
        <f t="shared" si="174"/>
        <v>0</v>
      </c>
      <c r="AK53" s="79">
        <f t="shared" si="175"/>
        <v>0</v>
      </c>
      <c r="AM53" s="79">
        <f t="shared" si="176"/>
        <v>0</v>
      </c>
      <c r="AN53" s="153"/>
      <c r="AO53" s="79">
        <f t="shared" si="177"/>
        <v>0</v>
      </c>
      <c r="AP53" s="8"/>
      <c r="AQ53" s="79">
        <f t="shared" si="178"/>
        <v>0</v>
      </c>
      <c r="AS53" s="79">
        <f t="shared" si="179"/>
        <v>0</v>
      </c>
    </row>
    <row r="54" spans="1:45" s="53" customFormat="1" ht="51" x14ac:dyDescent="0.2">
      <c r="A54" s="105" t="s">
        <v>132</v>
      </c>
      <c r="B54" s="99" t="s">
        <v>130</v>
      </c>
      <c r="C54" s="106" t="s">
        <v>133</v>
      </c>
      <c r="D54" s="103" t="s">
        <v>31</v>
      </c>
      <c r="E54" s="113">
        <v>2</v>
      </c>
      <c r="F54" s="59"/>
      <c r="G54" s="124">
        <v>2905.57</v>
      </c>
      <c r="H54" s="89">
        <f t="shared" si="180"/>
        <v>5811.14</v>
      </c>
      <c r="I54" s="63">
        <f t="shared" si="8"/>
        <v>0</v>
      </c>
      <c r="J54" s="79">
        <f t="shared" si="167"/>
        <v>0</v>
      </c>
      <c r="K54" s="63">
        <f t="shared" si="70"/>
        <v>2</v>
      </c>
      <c r="L54" s="63">
        <f t="shared" si="71"/>
        <v>0</v>
      </c>
      <c r="M54" s="79">
        <f t="shared" si="72"/>
        <v>0</v>
      </c>
      <c r="N54" s="63">
        <f t="shared" si="73"/>
        <v>2</v>
      </c>
      <c r="O54" s="79">
        <f t="shared" si="74"/>
        <v>5811.14</v>
      </c>
      <c r="P54" s="84"/>
      <c r="Q54" s="79">
        <f t="shared" si="181"/>
        <v>0</v>
      </c>
      <c r="R54" s="63"/>
      <c r="S54" s="79">
        <f t="shared" si="182"/>
        <v>0</v>
      </c>
      <c r="T54" s="63"/>
      <c r="U54" s="85">
        <f t="shared" si="183"/>
        <v>0</v>
      </c>
      <c r="V54" s="84"/>
      <c r="W54" s="79">
        <f t="shared" si="168"/>
        <v>0</v>
      </c>
      <c r="X54" s="63"/>
      <c r="Y54" s="79">
        <f t="shared" si="169"/>
        <v>0</v>
      </c>
      <c r="Z54" s="63"/>
      <c r="AA54" s="85">
        <f t="shared" si="170"/>
        <v>0</v>
      </c>
      <c r="AC54" s="79">
        <f t="shared" si="171"/>
        <v>0</v>
      </c>
      <c r="AE54" s="79">
        <f t="shared" si="172"/>
        <v>0</v>
      </c>
      <c r="AG54" s="79">
        <f t="shared" si="173"/>
        <v>0</v>
      </c>
      <c r="AI54" s="79">
        <f t="shared" si="174"/>
        <v>0</v>
      </c>
      <c r="AK54" s="79">
        <f t="shared" si="175"/>
        <v>0</v>
      </c>
      <c r="AM54" s="79">
        <f t="shared" si="176"/>
        <v>0</v>
      </c>
      <c r="AN54" s="153"/>
      <c r="AO54" s="79">
        <f t="shared" si="177"/>
        <v>0</v>
      </c>
      <c r="AP54" s="8"/>
      <c r="AQ54" s="79">
        <f t="shared" si="178"/>
        <v>0</v>
      </c>
      <c r="AS54" s="79">
        <f t="shared" si="179"/>
        <v>0</v>
      </c>
    </row>
    <row r="55" spans="1:45" s="53" customFormat="1" ht="102" x14ac:dyDescent="0.2">
      <c r="A55" s="108" t="s">
        <v>134</v>
      </c>
      <c r="B55" s="99" t="s">
        <v>135</v>
      </c>
      <c r="C55" s="106" t="s">
        <v>136</v>
      </c>
      <c r="D55" s="103" t="s">
        <v>31</v>
      </c>
      <c r="E55" s="113">
        <v>2</v>
      </c>
      <c r="F55" s="59"/>
      <c r="G55" s="124">
        <v>92114.41</v>
      </c>
      <c r="H55" s="89">
        <f t="shared" si="180"/>
        <v>184228.82</v>
      </c>
      <c r="I55" s="63">
        <f t="shared" si="8"/>
        <v>0</v>
      </c>
      <c r="J55" s="79">
        <f t="shared" si="167"/>
        <v>0</v>
      </c>
      <c r="K55" s="63">
        <f t="shared" si="70"/>
        <v>2</v>
      </c>
      <c r="L55" s="63">
        <f t="shared" si="71"/>
        <v>0</v>
      </c>
      <c r="M55" s="79">
        <f t="shared" si="72"/>
        <v>0</v>
      </c>
      <c r="N55" s="63">
        <f t="shared" si="73"/>
        <v>2</v>
      </c>
      <c r="O55" s="79">
        <f t="shared" si="74"/>
        <v>184228.82</v>
      </c>
      <c r="P55" s="84"/>
      <c r="Q55" s="79">
        <f t="shared" si="181"/>
        <v>0</v>
      </c>
      <c r="R55" s="63"/>
      <c r="S55" s="79">
        <f t="shared" si="182"/>
        <v>0</v>
      </c>
      <c r="T55" s="63"/>
      <c r="U55" s="85">
        <f t="shared" si="183"/>
        <v>0</v>
      </c>
      <c r="V55" s="84"/>
      <c r="W55" s="79">
        <f t="shared" si="168"/>
        <v>0</v>
      </c>
      <c r="X55" s="63"/>
      <c r="Y55" s="79">
        <f t="shared" si="169"/>
        <v>0</v>
      </c>
      <c r="Z55" s="63"/>
      <c r="AA55" s="85">
        <f t="shared" si="170"/>
        <v>0</v>
      </c>
      <c r="AC55" s="79">
        <f t="shared" si="171"/>
        <v>0</v>
      </c>
      <c r="AE55" s="79">
        <f t="shared" si="172"/>
        <v>0</v>
      </c>
      <c r="AG55" s="79">
        <f t="shared" si="173"/>
        <v>0</v>
      </c>
      <c r="AI55" s="79">
        <f t="shared" si="174"/>
        <v>0</v>
      </c>
      <c r="AK55" s="79">
        <f t="shared" si="175"/>
        <v>0</v>
      </c>
      <c r="AM55" s="79">
        <f t="shared" si="176"/>
        <v>0</v>
      </c>
      <c r="AN55" s="153"/>
      <c r="AO55" s="79">
        <f t="shared" si="177"/>
        <v>0</v>
      </c>
      <c r="AP55" s="8"/>
      <c r="AQ55" s="79">
        <f t="shared" si="178"/>
        <v>0</v>
      </c>
      <c r="AS55" s="79">
        <f t="shared" si="179"/>
        <v>0</v>
      </c>
    </row>
    <row r="56" spans="1:45" s="53" customFormat="1" ht="102" x14ac:dyDescent="0.2">
      <c r="A56" s="108" t="s">
        <v>137</v>
      </c>
      <c r="B56" s="99" t="s">
        <v>135</v>
      </c>
      <c r="C56" s="106" t="s">
        <v>138</v>
      </c>
      <c r="D56" s="103" t="s">
        <v>31</v>
      </c>
      <c r="E56" s="113">
        <v>1</v>
      </c>
      <c r="F56" s="58"/>
      <c r="G56" s="124">
        <v>350589.39</v>
      </c>
      <c r="H56" s="89">
        <f t="shared" si="180"/>
        <v>350589.39</v>
      </c>
      <c r="I56" s="63">
        <f t="shared" si="8"/>
        <v>0</v>
      </c>
      <c r="J56" s="79">
        <f t="shared" si="167"/>
        <v>0</v>
      </c>
      <c r="K56" s="63">
        <f t="shared" si="70"/>
        <v>1</v>
      </c>
      <c r="L56" s="63">
        <f t="shared" si="71"/>
        <v>0</v>
      </c>
      <c r="M56" s="79">
        <f t="shared" si="72"/>
        <v>0</v>
      </c>
      <c r="N56" s="63">
        <f t="shared" si="73"/>
        <v>1</v>
      </c>
      <c r="O56" s="79">
        <f t="shared" si="74"/>
        <v>350589.39</v>
      </c>
      <c r="P56" s="84"/>
      <c r="Q56" s="79">
        <f t="shared" si="181"/>
        <v>0</v>
      </c>
      <c r="R56" s="63"/>
      <c r="S56" s="79">
        <f t="shared" si="182"/>
        <v>0</v>
      </c>
      <c r="T56" s="63"/>
      <c r="U56" s="85">
        <f t="shared" si="183"/>
        <v>0</v>
      </c>
      <c r="V56" s="84"/>
      <c r="W56" s="79">
        <f t="shared" si="168"/>
        <v>0</v>
      </c>
      <c r="X56" s="63"/>
      <c r="Y56" s="79">
        <f t="shared" si="169"/>
        <v>0</v>
      </c>
      <c r="Z56" s="63"/>
      <c r="AA56" s="85">
        <f t="shared" si="170"/>
        <v>0</v>
      </c>
      <c r="AC56" s="79">
        <f t="shared" si="171"/>
        <v>0</v>
      </c>
      <c r="AE56" s="79">
        <f t="shared" si="172"/>
        <v>0</v>
      </c>
      <c r="AG56" s="79">
        <f t="shared" si="173"/>
        <v>0</v>
      </c>
      <c r="AI56" s="79">
        <f t="shared" si="174"/>
        <v>0</v>
      </c>
      <c r="AK56" s="79">
        <f t="shared" si="175"/>
        <v>0</v>
      </c>
      <c r="AM56" s="79">
        <f t="shared" si="176"/>
        <v>0</v>
      </c>
      <c r="AN56" s="153"/>
      <c r="AO56" s="79">
        <f t="shared" si="177"/>
        <v>0</v>
      </c>
      <c r="AP56" s="8"/>
      <c r="AQ56" s="79">
        <f t="shared" si="178"/>
        <v>0</v>
      </c>
      <c r="AS56" s="79">
        <f t="shared" si="179"/>
        <v>0</v>
      </c>
    </row>
    <row r="57" spans="1:45" s="10" customFormat="1" ht="14.25" x14ac:dyDescent="0.2">
      <c r="A57" s="109"/>
      <c r="B57" s="109"/>
      <c r="C57" s="110"/>
      <c r="D57" s="103"/>
      <c r="E57" s="113"/>
      <c r="F57" s="58"/>
      <c r="G57" s="125"/>
      <c r="H57" s="89"/>
      <c r="I57" s="63"/>
      <c r="J57" s="79"/>
      <c r="K57" s="63"/>
      <c r="L57" s="63"/>
      <c r="M57" s="79"/>
      <c r="N57" s="63"/>
      <c r="O57" s="79"/>
      <c r="P57" s="84"/>
      <c r="Q57" s="79"/>
      <c r="R57" s="63"/>
      <c r="S57" s="79"/>
      <c r="T57" s="63"/>
      <c r="U57" s="85"/>
      <c r="V57" s="84"/>
      <c r="W57" s="79"/>
      <c r="X57" s="63"/>
      <c r="Y57" s="79"/>
      <c r="Z57" s="63"/>
      <c r="AA57" s="85"/>
      <c r="AC57" s="79">
        <f t="shared" si="171"/>
        <v>0</v>
      </c>
      <c r="AE57" s="79">
        <f t="shared" si="172"/>
        <v>0</v>
      </c>
      <c r="AG57" s="79">
        <f t="shared" si="173"/>
        <v>0</v>
      </c>
      <c r="AH57" s="53"/>
      <c r="AI57" s="79">
        <f t="shared" si="174"/>
        <v>0</v>
      </c>
      <c r="AJ57" s="53"/>
      <c r="AK57" s="79">
        <f t="shared" si="175"/>
        <v>0</v>
      </c>
      <c r="AL57" s="53"/>
      <c r="AM57" s="79">
        <f t="shared" si="176"/>
        <v>0</v>
      </c>
      <c r="AN57" s="154"/>
      <c r="AO57" s="79">
        <f t="shared" si="177"/>
        <v>0</v>
      </c>
      <c r="AQ57" s="79">
        <f t="shared" si="178"/>
        <v>0</v>
      </c>
      <c r="AS57" s="79">
        <f t="shared" si="179"/>
        <v>0</v>
      </c>
    </row>
    <row r="58" spans="1:45" s="53" customFormat="1" ht="14.25" x14ac:dyDescent="0.2">
      <c r="A58" s="115" t="s">
        <v>139</v>
      </c>
      <c r="B58" s="115"/>
      <c r="C58" s="110" t="s">
        <v>140</v>
      </c>
      <c r="D58" s="103"/>
      <c r="E58" s="104"/>
      <c r="F58" s="59"/>
      <c r="G58" s="124"/>
      <c r="H58" s="89"/>
      <c r="I58" s="63"/>
      <c r="J58" s="79"/>
      <c r="K58" s="63"/>
      <c r="L58" s="63"/>
      <c r="M58" s="79"/>
      <c r="N58" s="63"/>
      <c r="O58" s="79"/>
      <c r="P58" s="84"/>
      <c r="Q58" s="79"/>
      <c r="R58" s="63"/>
      <c r="S58" s="79"/>
      <c r="T58" s="63"/>
      <c r="U58" s="85"/>
      <c r="V58" s="84"/>
      <c r="W58" s="79"/>
      <c r="X58" s="63"/>
      <c r="Y58" s="79"/>
      <c r="Z58" s="63"/>
      <c r="AA58" s="85"/>
      <c r="AC58" s="79">
        <f t="shared" si="171"/>
        <v>0</v>
      </c>
      <c r="AE58" s="79">
        <f t="shared" si="172"/>
        <v>0</v>
      </c>
      <c r="AG58" s="79">
        <f t="shared" si="173"/>
        <v>0</v>
      </c>
      <c r="AI58" s="79">
        <f t="shared" si="174"/>
        <v>0</v>
      </c>
      <c r="AK58" s="79">
        <f t="shared" si="175"/>
        <v>0</v>
      </c>
      <c r="AM58" s="79">
        <f t="shared" si="176"/>
        <v>0</v>
      </c>
      <c r="AN58" s="153"/>
      <c r="AO58" s="79">
        <f t="shared" si="177"/>
        <v>0</v>
      </c>
      <c r="AP58" s="8"/>
      <c r="AQ58" s="79">
        <f t="shared" si="178"/>
        <v>0</v>
      </c>
      <c r="AS58" s="79">
        <f t="shared" si="179"/>
        <v>0</v>
      </c>
    </row>
    <row r="59" spans="1:45" s="94" customFormat="1" ht="38.25" x14ac:dyDescent="0.2">
      <c r="A59" s="105" t="s">
        <v>141</v>
      </c>
      <c r="B59" s="99" t="s">
        <v>142</v>
      </c>
      <c r="C59" s="106" t="s">
        <v>143</v>
      </c>
      <c r="D59" s="103" t="s">
        <v>31</v>
      </c>
      <c r="E59" s="104">
        <v>120</v>
      </c>
      <c r="F59" s="59"/>
      <c r="G59" s="124">
        <v>153.16</v>
      </c>
      <c r="H59" s="89">
        <f t="shared" si="180"/>
        <v>18379.2</v>
      </c>
      <c r="I59" s="63">
        <f t="shared" si="8"/>
        <v>0</v>
      </c>
      <c r="J59" s="79">
        <f t="shared" ref="J59:J61" si="184">Q59+S59+U59+W59+Y59+AA59+AC59+AE59+AG59+AI59+AK59+AM59+AO59+AQ59+AS59</f>
        <v>0</v>
      </c>
      <c r="K59" s="63">
        <f t="shared" si="70"/>
        <v>120</v>
      </c>
      <c r="L59" s="63">
        <f t="shared" si="71"/>
        <v>0</v>
      </c>
      <c r="M59" s="79">
        <f t="shared" si="72"/>
        <v>0</v>
      </c>
      <c r="N59" s="63">
        <f t="shared" ref="N59:N75" si="185">E59-I59</f>
        <v>120</v>
      </c>
      <c r="O59" s="79">
        <f t="shared" ref="O59:O75" si="186">H59-J59</f>
        <v>18379.2</v>
      </c>
      <c r="P59" s="84"/>
      <c r="Q59" s="79">
        <f t="shared" si="181"/>
        <v>0</v>
      </c>
      <c r="R59" s="63"/>
      <c r="S59" s="79">
        <f t="shared" si="182"/>
        <v>0</v>
      </c>
      <c r="T59" s="63"/>
      <c r="U59" s="85">
        <f t="shared" si="183"/>
        <v>0</v>
      </c>
      <c r="V59" s="84"/>
      <c r="W59" s="79">
        <f t="shared" si="168"/>
        <v>0</v>
      </c>
      <c r="X59" s="63"/>
      <c r="Y59" s="79">
        <f t="shared" si="169"/>
        <v>0</v>
      </c>
      <c r="Z59" s="63"/>
      <c r="AA59" s="85">
        <f t="shared" si="170"/>
        <v>0</v>
      </c>
      <c r="AC59" s="79">
        <f t="shared" si="171"/>
        <v>0</v>
      </c>
      <c r="AE59" s="79">
        <f t="shared" si="172"/>
        <v>0</v>
      </c>
      <c r="AG59" s="79">
        <f t="shared" si="173"/>
        <v>0</v>
      </c>
      <c r="AH59" s="53"/>
      <c r="AI59" s="79">
        <f t="shared" si="174"/>
        <v>0</v>
      </c>
      <c r="AJ59" s="53"/>
      <c r="AK59" s="79">
        <f t="shared" si="175"/>
        <v>0</v>
      </c>
      <c r="AL59" s="53"/>
      <c r="AM59" s="79">
        <f t="shared" si="176"/>
        <v>0</v>
      </c>
      <c r="AN59" s="154"/>
      <c r="AO59" s="79">
        <f t="shared" si="177"/>
        <v>0</v>
      </c>
      <c r="AP59" s="10"/>
      <c r="AQ59" s="79">
        <f t="shared" si="178"/>
        <v>0</v>
      </c>
      <c r="AS59" s="79">
        <f t="shared" si="179"/>
        <v>0</v>
      </c>
    </row>
    <row r="60" spans="1:45" s="53" customFormat="1" ht="38.25" x14ac:dyDescent="0.2">
      <c r="A60" s="105" t="s">
        <v>144</v>
      </c>
      <c r="B60" s="99" t="s">
        <v>145</v>
      </c>
      <c r="C60" s="106" t="s">
        <v>146</v>
      </c>
      <c r="D60" s="103" t="s">
        <v>31</v>
      </c>
      <c r="E60" s="104">
        <v>230</v>
      </c>
      <c r="F60" s="58"/>
      <c r="G60" s="124">
        <v>59.24</v>
      </c>
      <c r="H60" s="89">
        <f t="shared" si="180"/>
        <v>13625.2</v>
      </c>
      <c r="I60" s="63">
        <f t="shared" si="8"/>
        <v>0</v>
      </c>
      <c r="J60" s="79">
        <f t="shared" si="184"/>
        <v>0</v>
      </c>
      <c r="K60" s="63">
        <f t="shared" si="70"/>
        <v>230</v>
      </c>
      <c r="L60" s="63">
        <f t="shared" si="71"/>
        <v>0</v>
      </c>
      <c r="M60" s="79">
        <f t="shared" si="72"/>
        <v>0</v>
      </c>
      <c r="N60" s="63">
        <f t="shared" si="185"/>
        <v>230</v>
      </c>
      <c r="O60" s="79">
        <f t="shared" si="186"/>
        <v>13625.2</v>
      </c>
      <c r="P60" s="84"/>
      <c r="Q60" s="79">
        <f t="shared" si="181"/>
        <v>0</v>
      </c>
      <c r="R60" s="63"/>
      <c r="S60" s="79">
        <f t="shared" si="182"/>
        <v>0</v>
      </c>
      <c r="T60" s="63"/>
      <c r="U60" s="85">
        <f t="shared" si="183"/>
        <v>0</v>
      </c>
      <c r="V60" s="84"/>
      <c r="W60" s="79">
        <f t="shared" si="168"/>
        <v>0</v>
      </c>
      <c r="X60" s="63"/>
      <c r="Y60" s="79">
        <f t="shared" si="169"/>
        <v>0</v>
      </c>
      <c r="Z60" s="63"/>
      <c r="AA60" s="85">
        <f t="shared" si="170"/>
        <v>0</v>
      </c>
      <c r="AC60" s="79">
        <f t="shared" si="171"/>
        <v>0</v>
      </c>
      <c r="AE60" s="79">
        <f t="shared" si="172"/>
        <v>0</v>
      </c>
      <c r="AG60" s="79">
        <f t="shared" si="173"/>
        <v>0</v>
      </c>
      <c r="AI60" s="79">
        <f t="shared" si="174"/>
        <v>0</v>
      </c>
      <c r="AK60" s="79">
        <f t="shared" si="175"/>
        <v>0</v>
      </c>
      <c r="AM60" s="79">
        <f t="shared" si="176"/>
        <v>0</v>
      </c>
      <c r="AN60" s="153"/>
      <c r="AO60" s="79">
        <f t="shared" si="177"/>
        <v>0</v>
      </c>
      <c r="AP60" s="8"/>
      <c r="AQ60" s="79">
        <f t="shared" si="178"/>
        <v>0</v>
      </c>
      <c r="AS60" s="79">
        <f t="shared" si="179"/>
        <v>0</v>
      </c>
    </row>
    <row r="61" spans="1:45" s="53" customFormat="1" ht="38.25" x14ac:dyDescent="0.2">
      <c r="A61" s="105" t="s">
        <v>147</v>
      </c>
      <c r="B61" s="99" t="s">
        <v>148</v>
      </c>
      <c r="C61" s="106" t="s">
        <v>149</v>
      </c>
      <c r="D61" s="103" t="s">
        <v>31</v>
      </c>
      <c r="E61" s="104">
        <v>92</v>
      </c>
      <c r="F61" s="59"/>
      <c r="G61" s="124">
        <v>59.24</v>
      </c>
      <c r="H61" s="89">
        <f t="shared" si="180"/>
        <v>5450.08</v>
      </c>
      <c r="I61" s="63">
        <f t="shared" si="8"/>
        <v>0</v>
      </c>
      <c r="J61" s="79">
        <f t="shared" si="184"/>
        <v>0</v>
      </c>
      <c r="K61" s="63">
        <f t="shared" si="70"/>
        <v>92</v>
      </c>
      <c r="L61" s="63">
        <f t="shared" si="71"/>
        <v>0</v>
      </c>
      <c r="M61" s="79">
        <f t="shared" si="72"/>
        <v>0</v>
      </c>
      <c r="N61" s="63">
        <f t="shared" si="185"/>
        <v>92</v>
      </c>
      <c r="O61" s="79">
        <f t="shared" si="186"/>
        <v>5450.08</v>
      </c>
      <c r="P61" s="84"/>
      <c r="Q61" s="79">
        <f t="shared" si="181"/>
        <v>0</v>
      </c>
      <c r="R61" s="63"/>
      <c r="S61" s="79">
        <f t="shared" si="182"/>
        <v>0</v>
      </c>
      <c r="T61" s="63"/>
      <c r="U61" s="85">
        <f t="shared" si="183"/>
        <v>0</v>
      </c>
      <c r="V61" s="84"/>
      <c r="W61" s="79">
        <f t="shared" si="168"/>
        <v>0</v>
      </c>
      <c r="X61" s="63"/>
      <c r="Y61" s="79">
        <f t="shared" si="169"/>
        <v>0</v>
      </c>
      <c r="Z61" s="63"/>
      <c r="AA61" s="85">
        <f t="shared" si="170"/>
        <v>0</v>
      </c>
      <c r="AC61" s="79">
        <f t="shared" si="171"/>
        <v>0</v>
      </c>
      <c r="AE61" s="79">
        <f t="shared" si="172"/>
        <v>0</v>
      </c>
      <c r="AG61" s="79">
        <f t="shared" si="173"/>
        <v>0</v>
      </c>
      <c r="AI61" s="79">
        <f t="shared" si="174"/>
        <v>0</v>
      </c>
      <c r="AK61" s="79">
        <f t="shared" si="175"/>
        <v>0</v>
      </c>
      <c r="AM61" s="79">
        <f t="shared" si="176"/>
        <v>0</v>
      </c>
      <c r="AN61" s="153"/>
      <c r="AO61" s="79">
        <f t="shared" si="177"/>
        <v>0</v>
      </c>
      <c r="AP61" s="8"/>
      <c r="AQ61" s="79">
        <f t="shared" si="178"/>
        <v>0</v>
      </c>
      <c r="AS61" s="79">
        <f t="shared" si="179"/>
        <v>0</v>
      </c>
    </row>
    <row r="62" spans="1:45" s="53" customFormat="1" ht="14.25" x14ac:dyDescent="0.2">
      <c r="A62" s="105"/>
      <c r="B62" s="105"/>
      <c r="C62" s="106"/>
      <c r="D62" s="103"/>
      <c r="E62" s="104"/>
      <c r="F62" s="59"/>
      <c r="G62" s="125"/>
      <c r="H62" s="89"/>
      <c r="I62" s="63"/>
      <c r="J62" s="79"/>
      <c r="K62" s="63"/>
      <c r="L62" s="63"/>
      <c r="M62" s="79"/>
      <c r="N62" s="63"/>
      <c r="O62" s="79"/>
      <c r="P62" s="84"/>
      <c r="Q62" s="79"/>
      <c r="R62" s="63"/>
      <c r="S62" s="79"/>
      <c r="T62" s="63"/>
      <c r="U62" s="85"/>
      <c r="V62" s="84"/>
      <c r="W62" s="79"/>
      <c r="X62" s="63"/>
      <c r="Y62" s="79"/>
      <c r="Z62" s="63"/>
      <c r="AA62" s="85"/>
      <c r="AC62" s="79">
        <f t="shared" si="171"/>
        <v>0</v>
      </c>
      <c r="AE62" s="79">
        <f t="shared" si="172"/>
        <v>0</v>
      </c>
      <c r="AG62" s="79">
        <f t="shared" si="173"/>
        <v>0</v>
      </c>
      <c r="AI62" s="79">
        <f t="shared" si="174"/>
        <v>0</v>
      </c>
      <c r="AK62" s="79">
        <f t="shared" si="175"/>
        <v>0</v>
      </c>
      <c r="AM62" s="79">
        <f t="shared" si="176"/>
        <v>0</v>
      </c>
      <c r="AN62" s="153"/>
      <c r="AO62" s="79">
        <f t="shared" si="177"/>
        <v>0</v>
      </c>
      <c r="AP62" s="8"/>
      <c r="AQ62" s="79">
        <f t="shared" si="178"/>
        <v>0</v>
      </c>
      <c r="AS62" s="79">
        <f t="shared" si="179"/>
        <v>0</v>
      </c>
    </row>
    <row r="63" spans="1:45" s="53" customFormat="1" ht="14.25" x14ac:dyDescent="0.2">
      <c r="A63" s="115" t="s">
        <v>150</v>
      </c>
      <c r="B63" s="115"/>
      <c r="C63" s="110" t="s">
        <v>151</v>
      </c>
      <c r="D63" s="103"/>
      <c r="E63" s="104"/>
      <c r="F63" s="58"/>
      <c r="G63" s="124"/>
      <c r="H63" s="89"/>
      <c r="I63" s="63"/>
      <c r="J63" s="79"/>
      <c r="K63" s="63"/>
      <c r="L63" s="63"/>
      <c r="M63" s="79"/>
      <c r="N63" s="63"/>
      <c r="O63" s="79"/>
      <c r="P63" s="84"/>
      <c r="Q63" s="79"/>
      <c r="R63" s="63"/>
      <c r="S63" s="79"/>
      <c r="T63" s="63"/>
      <c r="U63" s="85"/>
      <c r="V63" s="84"/>
      <c r="W63" s="79"/>
      <c r="X63" s="63"/>
      <c r="Y63" s="79"/>
      <c r="Z63" s="63"/>
      <c r="AA63" s="85"/>
      <c r="AC63" s="79">
        <f t="shared" si="171"/>
        <v>0</v>
      </c>
      <c r="AE63" s="79">
        <f t="shared" si="172"/>
        <v>0</v>
      </c>
      <c r="AG63" s="79">
        <f t="shared" si="173"/>
        <v>0</v>
      </c>
      <c r="AI63" s="79">
        <f t="shared" si="174"/>
        <v>0</v>
      </c>
      <c r="AK63" s="79">
        <f t="shared" si="175"/>
        <v>0</v>
      </c>
      <c r="AM63" s="79">
        <f t="shared" si="176"/>
        <v>0</v>
      </c>
      <c r="AN63" s="153"/>
      <c r="AO63" s="79">
        <f t="shared" si="177"/>
        <v>0</v>
      </c>
      <c r="AP63" s="8"/>
      <c r="AQ63" s="79">
        <f t="shared" si="178"/>
        <v>0</v>
      </c>
      <c r="AS63" s="79">
        <f t="shared" si="179"/>
        <v>0</v>
      </c>
    </row>
    <row r="64" spans="1:45" s="53" customFormat="1" ht="76.5" x14ac:dyDescent="0.2">
      <c r="A64" s="105" t="s">
        <v>152</v>
      </c>
      <c r="B64" s="105" t="s">
        <v>145</v>
      </c>
      <c r="C64" s="106" t="s">
        <v>153</v>
      </c>
      <c r="D64" s="103" t="s">
        <v>73</v>
      </c>
      <c r="E64" s="104">
        <v>483</v>
      </c>
      <c r="F64" s="59"/>
      <c r="G64" s="124">
        <v>82.26</v>
      </c>
      <c r="H64" s="89">
        <f t="shared" si="180"/>
        <v>39731.58</v>
      </c>
      <c r="I64" s="63">
        <f t="shared" si="8"/>
        <v>0</v>
      </c>
      <c r="J64" s="79">
        <f t="shared" ref="J64:J66" si="187">Q64+S64+U64+W64+Y64+AA64+AC64+AE64+AG64+AI64+AK64+AM64+AO64+AQ64+AS64</f>
        <v>0</v>
      </c>
      <c r="K64" s="63">
        <f t="shared" ref="K64:K137" si="188">+E64-I64</f>
        <v>483</v>
      </c>
      <c r="L64" s="63">
        <f t="shared" ref="L64:L137" si="189">I64</f>
        <v>0</v>
      </c>
      <c r="M64" s="79">
        <f t="shared" ref="M64:M137" si="190">J64</f>
        <v>0</v>
      </c>
      <c r="N64" s="63">
        <f t="shared" si="185"/>
        <v>483</v>
      </c>
      <c r="O64" s="79">
        <f t="shared" si="186"/>
        <v>39731.58</v>
      </c>
      <c r="P64" s="84"/>
      <c r="Q64" s="79">
        <f t="shared" si="181"/>
        <v>0</v>
      </c>
      <c r="R64" s="63"/>
      <c r="S64" s="79">
        <f t="shared" si="182"/>
        <v>0</v>
      </c>
      <c r="T64" s="63"/>
      <c r="U64" s="85">
        <f t="shared" si="183"/>
        <v>0</v>
      </c>
      <c r="V64" s="84"/>
      <c r="W64" s="79">
        <f t="shared" si="168"/>
        <v>0</v>
      </c>
      <c r="X64" s="63"/>
      <c r="Y64" s="79">
        <f t="shared" si="169"/>
        <v>0</v>
      </c>
      <c r="Z64" s="63"/>
      <c r="AA64" s="85">
        <f t="shared" si="170"/>
        <v>0</v>
      </c>
      <c r="AC64" s="79">
        <f t="shared" si="171"/>
        <v>0</v>
      </c>
      <c r="AE64" s="79">
        <f t="shared" si="172"/>
        <v>0</v>
      </c>
      <c r="AG64" s="79">
        <f t="shared" si="173"/>
        <v>0</v>
      </c>
      <c r="AI64" s="79">
        <f t="shared" si="174"/>
        <v>0</v>
      </c>
      <c r="AK64" s="79">
        <f t="shared" si="175"/>
        <v>0</v>
      </c>
      <c r="AM64" s="79">
        <f t="shared" si="176"/>
        <v>0</v>
      </c>
      <c r="AN64" s="153"/>
      <c r="AO64" s="79">
        <f t="shared" si="177"/>
        <v>0</v>
      </c>
      <c r="AP64" s="8"/>
      <c r="AQ64" s="79">
        <f t="shared" si="178"/>
        <v>0</v>
      </c>
      <c r="AS64" s="79">
        <f t="shared" si="179"/>
        <v>0</v>
      </c>
    </row>
    <row r="65" spans="1:45" s="53" customFormat="1" ht="76.5" x14ac:dyDescent="0.2">
      <c r="A65" s="105" t="s">
        <v>154</v>
      </c>
      <c r="B65" s="99" t="s">
        <v>155</v>
      </c>
      <c r="C65" s="106" t="s">
        <v>156</v>
      </c>
      <c r="D65" s="103" t="s">
        <v>73</v>
      </c>
      <c r="E65" s="104">
        <v>15</v>
      </c>
      <c r="F65" s="58"/>
      <c r="G65" s="124">
        <v>104.17</v>
      </c>
      <c r="H65" s="89">
        <f t="shared" si="180"/>
        <v>1562.55</v>
      </c>
      <c r="I65" s="63">
        <f t="shared" si="8"/>
        <v>0</v>
      </c>
      <c r="J65" s="79">
        <f t="shared" si="187"/>
        <v>0</v>
      </c>
      <c r="K65" s="63">
        <f t="shared" si="188"/>
        <v>15</v>
      </c>
      <c r="L65" s="63">
        <f t="shared" si="189"/>
        <v>0</v>
      </c>
      <c r="M65" s="79">
        <f t="shared" si="190"/>
        <v>0</v>
      </c>
      <c r="N65" s="63">
        <f t="shared" si="185"/>
        <v>15</v>
      </c>
      <c r="O65" s="79">
        <f t="shared" si="186"/>
        <v>1562.55</v>
      </c>
      <c r="P65" s="84"/>
      <c r="Q65" s="79">
        <f t="shared" si="181"/>
        <v>0</v>
      </c>
      <c r="R65" s="63"/>
      <c r="S65" s="79">
        <f t="shared" si="182"/>
        <v>0</v>
      </c>
      <c r="T65" s="63"/>
      <c r="U65" s="85">
        <f t="shared" si="183"/>
        <v>0</v>
      </c>
      <c r="V65" s="84"/>
      <c r="W65" s="79">
        <f t="shared" si="168"/>
        <v>0</v>
      </c>
      <c r="X65" s="63"/>
      <c r="Y65" s="79">
        <f t="shared" si="169"/>
        <v>0</v>
      </c>
      <c r="Z65" s="63"/>
      <c r="AA65" s="85">
        <f t="shared" si="170"/>
        <v>0</v>
      </c>
      <c r="AC65" s="79">
        <f t="shared" si="171"/>
        <v>0</v>
      </c>
      <c r="AE65" s="79">
        <f t="shared" si="172"/>
        <v>0</v>
      </c>
      <c r="AG65" s="79">
        <f t="shared" si="173"/>
        <v>0</v>
      </c>
      <c r="AI65" s="79">
        <f t="shared" si="174"/>
        <v>0</v>
      </c>
      <c r="AK65" s="79">
        <f t="shared" si="175"/>
        <v>0</v>
      </c>
      <c r="AM65" s="79">
        <f t="shared" si="176"/>
        <v>0</v>
      </c>
      <c r="AN65" s="153"/>
      <c r="AO65" s="79">
        <f t="shared" si="177"/>
        <v>0</v>
      </c>
      <c r="AP65" s="8"/>
      <c r="AQ65" s="79">
        <f t="shared" si="178"/>
        <v>0</v>
      </c>
      <c r="AS65" s="79">
        <f t="shared" si="179"/>
        <v>0</v>
      </c>
    </row>
    <row r="66" spans="1:45" s="94" customFormat="1" ht="76.5" x14ac:dyDescent="0.2">
      <c r="A66" s="105" t="s">
        <v>157</v>
      </c>
      <c r="B66" s="99" t="s">
        <v>158</v>
      </c>
      <c r="C66" s="106" t="s">
        <v>159</v>
      </c>
      <c r="D66" s="103" t="s">
        <v>77</v>
      </c>
      <c r="E66" s="104">
        <v>5520</v>
      </c>
      <c r="F66" s="59"/>
      <c r="G66" s="124">
        <v>9.99</v>
      </c>
      <c r="H66" s="89">
        <f t="shared" si="180"/>
        <v>55144.800000000003</v>
      </c>
      <c r="I66" s="63">
        <f t="shared" si="8"/>
        <v>0</v>
      </c>
      <c r="J66" s="79">
        <f t="shared" si="187"/>
        <v>0</v>
      </c>
      <c r="K66" s="63">
        <f t="shared" si="188"/>
        <v>5520</v>
      </c>
      <c r="L66" s="63">
        <f t="shared" si="189"/>
        <v>0</v>
      </c>
      <c r="M66" s="79">
        <f t="shared" si="190"/>
        <v>0</v>
      </c>
      <c r="N66" s="63">
        <f t="shared" si="185"/>
        <v>5520</v>
      </c>
      <c r="O66" s="79">
        <f t="shared" si="186"/>
        <v>55144.800000000003</v>
      </c>
      <c r="P66" s="84"/>
      <c r="Q66" s="79">
        <f t="shared" si="181"/>
        <v>0</v>
      </c>
      <c r="R66" s="63"/>
      <c r="S66" s="79">
        <f t="shared" si="182"/>
        <v>0</v>
      </c>
      <c r="T66" s="63"/>
      <c r="U66" s="85">
        <f t="shared" si="183"/>
        <v>0</v>
      </c>
      <c r="V66" s="84"/>
      <c r="W66" s="79">
        <f t="shared" si="168"/>
        <v>0</v>
      </c>
      <c r="X66" s="63"/>
      <c r="Y66" s="79">
        <f t="shared" si="169"/>
        <v>0</v>
      </c>
      <c r="Z66" s="63"/>
      <c r="AA66" s="85">
        <f t="shared" si="170"/>
        <v>0</v>
      </c>
      <c r="AC66" s="79">
        <f t="shared" si="171"/>
        <v>0</v>
      </c>
      <c r="AE66" s="79">
        <f t="shared" si="172"/>
        <v>0</v>
      </c>
      <c r="AG66" s="79">
        <f t="shared" si="173"/>
        <v>0</v>
      </c>
      <c r="AH66" s="53"/>
      <c r="AI66" s="79">
        <f t="shared" si="174"/>
        <v>0</v>
      </c>
      <c r="AJ66" s="53"/>
      <c r="AK66" s="79">
        <f t="shared" si="175"/>
        <v>0</v>
      </c>
      <c r="AL66" s="53"/>
      <c r="AM66" s="79">
        <f t="shared" si="176"/>
        <v>0</v>
      </c>
      <c r="AN66" s="154"/>
      <c r="AO66" s="79">
        <f t="shared" si="177"/>
        <v>0</v>
      </c>
      <c r="AP66" s="10"/>
      <c r="AQ66" s="79">
        <f t="shared" si="178"/>
        <v>0</v>
      </c>
      <c r="AS66" s="79">
        <f t="shared" si="179"/>
        <v>0</v>
      </c>
    </row>
    <row r="67" spans="1:45" s="8" customFormat="1" ht="15" x14ac:dyDescent="0.2">
      <c r="A67" s="105"/>
      <c r="B67" s="105"/>
      <c r="C67" s="106"/>
      <c r="D67" s="103"/>
      <c r="E67" s="104"/>
      <c r="F67" s="58"/>
      <c r="G67" s="125" t="s">
        <v>22</v>
      </c>
      <c r="H67" s="93">
        <f>SUM(H51:H66)</f>
        <v>702182.32</v>
      </c>
      <c r="I67" s="63"/>
      <c r="J67" s="93">
        <f>SUM(J51:J66)</f>
        <v>0</v>
      </c>
      <c r="K67" s="63"/>
      <c r="L67" s="63"/>
      <c r="M67" s="93">
        <f>SUM(M51:M66)</f>
        <v>0</v>
      </c>
      <c r="N67" s="63"/>
      <c r="O67" s="93">
        <f>SUM(O51:O66)</f>
        <v>702182.32</v>
      </c>
      <c r="P67" s="63"/>
      <c r="Q67" s="93">
        <f t="shared" ref="Q67" si="191">SUM(Q51:Q66)</f>
        <v>0</v>
      </c>
      <c r="R67" s="63"/>
      <c r="S67" s="93">
        <f t="shared" ref="S67" si="192">SUM(S51:S66)</f>
        <v>0</v>
      </c>
      <c r="T67" s="63"/>
      <c r="U67" s="93">
        <f t="shared" ref="U67" si="193">SUM(U51:U66)</f>
        <v>0</v>
      </c>
      <c r="V67" s="63"/>
      <c r="W67" s="93">
        <f t="shared" ref="W67" si="194">SUM(W51:W66)</f>
        <v>0</v>
      </c>
      <c r="X67" s="63"/>
      <c r="Y67" s="93">
        <f t="shared" ref="Y67" si="195">SUM(Y51:Y66)</f>
        <v>0</v>
      </c>
      <c r="Z67" s="63"/>
      <c r="AA67" s="93">
        <f t="shared" ref="AA67" si="196">SUM(AA51:AA66)</f>
        <v>0</v>
      </c>
      <c r="AC67" s="93">
        <f t="shared" ref="AC67" si="197">SUM(AC51:AC66)</f>
        <v>0</v>
      </c>
      <c r="AE67" s="93">
        <f t="shared" ref="AE67" si="198">SUM(AE51:AE66)</f>
        <v>0</v>
      </c>
      <c r="AG67" s="93">
        <f t="shared" ref="AG67" si="199">SUM(AG51:AG66)</f>
        <v>0</v>
      </c>
      <c r="AI67" s="93">
        <f t="shared" ref="AI67" si="200">SUM(AI51:AI66)</f>
        <v>0</v>
      </c>
      <c r="AK67" s="93">
        <f t="shared" ref="AK67" si="201">SUM(AK51:AK66)</f>
        <v>0</v>
      </c>
      <c r="AM67" s="93">
        <f t="shared" ref="AM67" si="202">SUM(AM51:AM66)</f>
        <v>0</v>
      </c>
      <c r="AN67" s="153"/>
      <c r="AO67" s="93">
        <f t="shared" ref="AO67" si="203">SUM(AO51:AO66)</f>
        <v>0</v>
      </c>
      <c r="AQ67" s="93">
        <f t="shared" ref="AQ67" si="204">SUM(AQ51:AQ66)</f>
        <v>0</v>
      </c>
      <c r="AS67" s="93">
        <f t="shared" ref="AS67" si="205">SUM(AS51:AS66)</f>
        <v>0</v>
      </c>
    </row>
    <row r="68" spans="1:45" s="53" customFormat="1" ht="15" x14ac:dyDescent="0.2">
      <c r="A68" s="107"/>
      <c r="B68" s="107"/>
      <c r="C68" s="106"/>
      <c r="D68" s="103"/>
      <c r="E68" s="104"/>
      <c r="F68" s="59"/>
      <c r="G68" s="124"/>
      <c r="H68" s="92">
        <f>H67+H48+H41+H31+H21+H15</f>
        <v>9703597.2100000009</v>
      </c>
      <c r="I68" s="63"/>
      <c r="J68" s="92">
        <f>J67+J48+J41+J31+J21+J15</f>
        <v>4693151.74</v>
      </c>
      <c r="K68" s="63"/>
      <c r="L68" s="63"/>
      <c r="M68" s="92">
        <f>M67+M48+M41+M31+M21+M15</f>
        <v>4693151.74</v>
      </c>
      <c r="N68" s="63"/>
      <c r="O68" s="92">
        <f>O67+O48+O41+O31+O21+O15</f>
        <v>5010445.4700000007</v>
      </c>
      <c r="P68" s="63"/>
      <c r="Q68" s="92">
        <f t="shared" ref="Q68" si="206">Q67+Q48+Q41+Q31+Q21+Q15</f>
        <v>1043890.8200000001</v>
      </c>
      <c r="R68" s="63"/>
      <c r="S68" s="92">
        <f t="shared" ref="S68" si="207">S67+S48+S41+S31+S21+S15</f>
        <v>19656.71</v>
      </c>
      <c r="T68" s="63"/>
      <c r="U68" s="92">
        <f t="shared" ref="U68" si="208">U67+U48+U41+U31+U21+U15</f>
        <v>0</v>
      </c>
      <c r="V68" s="63"/>
      <c r="W68" s="92">
        <f t="shared" ref="W68" si="209">W67+W48+W41+W31+W21+W15</f>
        <v>64277.21</v>
      </c>
      <c r="X68" s="63"/>
      <c r="Y68" s="92">
        <f t="shared" ref="Y68" si="210">Y67+Y48+Y41+Y31+Y21+Y15</f>
        <v>0</v>
      </c>
      <c r="Z68" s="63"/>
      <c r="AA68" s="92">
        <f t="shared" ref="AA68" si="211">AA67+AA48+AA41+AA31+AA21+AA15</f>
        <v>0</v>
      </c>
      <c r="AC68" s="92">
        <f t="shared" ref="AC68" si="212">AC67+AC48+AC41+AC31+AC21+AC15</f>
        <v>1188301.7400000002</v>
      </c>
      <c r="AE68" s="92">
        <f t="shared" ref="AE68" si="213">AE67+AE48+AE41+AE31+AE21+AE15</f>
        <v>5803.72</v>
      </c>
      <c r="AG68" s="92">
        <f t="shared" ref="AG68" si="214">AG67+AG48+AG41+AG31+AG21+AG15</f>
        <v>0</v>
      </c>
      <c r="AI68" s="92">
        <f t="shared" ref="AI68" si="215">AI67+AI48+AI41+AI31+AI21+AI15</f>
        <v>509510.14</v>
      </c>
      <c r="AK68" s="92">
        <f t="shared" ref="AK68" si="216">AK67+AK48+AK41+AK31+AK21+AK15</f>
        <v>0</v>
      </c>
      <c r="AM68" s="92">
        <f t="shared" ref="AM68" si="217">AM67+AM48+AM41+AM31+AM21+AM15</f>
        <v>0</v>
      </c>
      <c r="AN68" s="153"/>
      <c r="AO68" s="92">
        <f t="shared" ref="AO68" si="218">AO67+AO48+AO41+AO31+AO21+AO15</f>
        <v>1831165.77</v>
      </c>
      <c r="AP68" s="8"/>
      <c r="AQ68" s="92">
        <f t="shared" ref="AQ68" si="219">AQ67+AQ48+AQ41+AQ31+AQ21+AQ15</f>
        <v>30545.629999999997</v>
      </c>
      <c r="AS68" s="92">
        <f t="shared" ref="AS68" si="220">AS67+AS48+AS41+AS31+AS21+AS15</f>
        <v>0</v>
      </c>
    </row>
    <row r="69" spans="1:45" s="53" customFormat="1" ht="14.25" x14ac:dyDescent="0.2">
      <c r="A69" s="116">
        <v>2</v>
      </c>
      <c r="B69" s="116"/>
      <c r="C69" s="117" t="s">
        <v>160</v>
      </c>
      <c r="D69" s="103"/>
      <c r="E69" s="104"/>
      <c r="F69" s="59"/>
      <c r="G69" s="124"/>
      <c r="H69" s="89"/>
      <c r="I69" s="63"/>
      <c r="J69" s="79"/>
      <c r="K69" s="63"/>
      <c r="L69" s="63"/>
      <c r="M69" s="79"/>
      <c r="N69" s="63"/>
      <c r="O69" s="79"/>
      <c r="P69" s="84"/>
      <c r="Q69" s="79"/>
      <c r="R69" s="63"/>
      <c r="S69" s="79"/>
      <c r="T69" s="63"/>
      <c r="U69" s="85"/>
      <c r="V69" s="84"/>
      <c r="W69" s="79"/>
      <c r="X69" s="63"/>
      <c r="Y69" s="79"/>
      <c r="Z69" s="63"/>
      <c r="AA69" s="85"/>
      <c r="AN69" s="153"/>
      <c r="AP69" s="8"/>
    </row>
    <row r="70" spans="1:45" s="53" customFormat="1" ht="14.25" x14ac:dyDescent="0.2">
      <c r="A70" s="111">
        <v>2.1</v>
      </c>
      <c r="B70" s="111"/>
      <c r="C70" s="102" t="s">
        <v>161</v>
      </c>
      <c r="D70" s="103"/>
      <c r="E70" s="104"/>
      <c r="F70" s="59"/>
      <c r="G70" s="124"/>
      <c r="H70" s="89"/>
      <c r="I70" s="63"/>
      <c r="J70" s="79"/>
      <c r="K70" s="63"/>
      <c r="L70" s="63"/>
      <c r="M70" s="79"/>
      <c r="N70" s="63"/>
      <c r="O70" s="79"/>
      <c r="P70" s="84"/>
      <c r="Q70" s="79"/>
      <c r="R70" s="63"/>
      <c r="S70" s="79"/>
      <c r="T70" s="63"/>
      <c r="U70" s="85"/>
      <c r="V70" s="84"/>
      <c r="W70" s="79"/>
      <c r="X70" s="63"/>
      <c r="Y70" s="79"/>
      <c r="Z70" s="63"/>
      <c r="AA70" s="85"/>
      <c r="AN70" s="153"/>
      <c r="AP70" s="8"/>
    </row>
    <row r="71" spans="1:45" s="53" customFormat="1" ht="63.75" x14ac:dyDescent="0.2">
      <c r="A71" s="105" t="s">
        <v>162</v>
      </c>
      <c r="B71" s="107" t="s">
        <v>33</v>
      </c>
      <c r="C71" s="106" t="s">
        <v>163</v>
      </c>
      <c r="D71" s="103" t="s">
        <v>35</v>
      </c>
      <c r="E71" s="104">
        <v>55</v>
      </c>
      <c r="F71" s="59"/>
      <c r="G71" s="124">
        <v>1613.25</v>
      </c>
      <c r="H71" s="89">
        <f t="shared" si="180"/>
        <v>88728.75</v>
      </c>
      <c r="I71" s="63">
        <f t="shared" si="8"/>
        <v>46.86</v>
      </c>
      <c r="J71" s="79">
        <f t="shared" ref="J71:J76" si="221">Q71+S71+U71+W71+Y71+AA71+AC71+AE71+AG71+AI71+AK71+AM71+AO71+AQ71+AS71</f>
        <v>75596.899999999994</v>
      </c>
      <c r="K71" s="63">
        <f t="shared" si="188"/>
        <v>8.14</v>
      </c>
      <c r="L71" s="63">
        <f t="shared" si="189"/>
        <v>46.86</v>
      </c>
      <c r="M71" s="79">
        <f t="shared" si="190"/>
        <v>75596.899999999994</v>
      </c>
      <c r="N71" s="63">
        <f t="shared" si="185"/>
        <v>8.14</v>
      </c>
      <c r="O71" s="79">
        <f t="shared" si="186"/>
        <v>13131.850000000006</v>
      </c>
      <c r="P71" s="84"/>
      <c r="Q71" s="79">
        <f t="shared" si="181"/>
        <v>0</v>
      </c>
      <c r="R71" s="63"/>
      <c r="S71" s="79">
        <f t="shared" si="182"/>
        <v>0</v>
      </c>
      <c r="T71" s="63"/>
      <c r="U71" s="85">
        <f t="shared" si="183"/>
        <v>0</v>
      </c>
      <c r="V71" s="84"/>
      <c r="W71" s="79">
        <f t="shared" ref="W71:W76" si="222">ROUND(V71*G71,2)</f>
        <v>0</v>
      </c>
      <c r="X71" s="63"/>
      <c r="Y71" s="79">
        <f t="shared" ref="Y71:Y76" si="223">ROUND(X71*G71,2)</f>
        <v>0</v>
      </c>
      <c r="Z71" s="63"/>
      <c r="AA71" s="85">
        <f t="shared" ref="AA71:AA76" si="224">ROUND(Z71*G71,2)</f>
        <v>0</v>
      </c>
      <c r="AC71" s="79">
        <f t="shared" ref="AC71:AC76" si="225">ROUND(AB71*G71,2)</f>
        <v>0</v>
      </c>
      <c r="AE71" s="79">
        <f t="shared" ref="AE71:AE76" si="226">ROUND(AD71*G71,2)</f>
        <v>0</v>
      </c>
      <c r="AG71" s="79">
        <f t="shared" ref="AG71:AG76" si="227">ROUND(AF71*G71,2)</f>
        <v>0</v>
      </c>
      <c r="AI71" s="79">
        <f t="shared" ref="AI71:AI76" si="228">ROUND(AH71*G71,2)</f>
        <v>0</v>
      </c>
      <c r="AK71" s="79">
        <f t="shared" ref="AK71:AK76" si="229">ROUND(AJ71*G71,2)</f>
        <v>0</v>
      </c>
      <c r="AM71" s="79">
        <f t="shared" ref="AM71:AM76" si="230">ROUND(AL71*G71,2)</f>
        <v>0</v>
      </c>
      <c r="AN71" s="153">
        <v>46.86</v>
      </c>
      <c r="AO71" s="79">
        <f t="shared" ref="AO71:AO76" si="231">ROUND(AN71*G71,2)</f>
        <v>75596.899999999994</v>
      </c>
      <c r="AP71" s="8"/>
      <c r="AQ71" s="79">
        <f t="shared" ref="AQ71:AQ76" si="232">ROUND(AP71*G71,2)</f>
        <v>0</v>
      </c>
      <c r="AS71" s="79">
        <f t="shared" ref="AS71:AS76" si="233">ROUND(AR71*G71,2)</f>
        <v>0</v>
      </c>
    </row>
    <row r="72" spans="1:45" s="53" customFormat="1" ht="63.75" x14ac:dyDescent="0.2">
      <c r="A72" s="105" t="s">
        <v>164</v>
      </c>
      <c r="B72" s="105" t="s">
        <v>165</v>
      </c>
      <c r="C72" s="106" t="s">
        <v>166</v>
      </c>
      <c r="D72" s="103" t="s">
        <v>35</v>
      </c>
      <c r="E72" s="104">
        <v>85</v>
      </c>
      <c r="F72" s="58"/>
      <c r="G72" s="124">
        <v>1953.06</v>
      </c>
      <c r="H72" s="89">
        <f t="shared" si="180"/>
        <v>166010.1</v>
      </c>
      <c r="I72" s="63">
        <f t="shared" si="8"/>
        <v>0</v>
      </c>
      <c r="J72" s="79">
        <f t="shared" si="221"/>
        <v>0</v>
      </c>
      <c r="K72" s="63">
        <f t="shared" si="188"/>
        <v>85</v>
      </c>
      <c r="L72" s="63">
        <f t="shared" si="189"/>
        <v>0</v>
      </c>
      <c r="M72" s="79">
        <f t="shared" si="190"/>
        <v>0</v>
      </c>
      <c r="N72" s="63">
        <f t="shared" si="185"/>
        <v>85</v>
      </c>
      <c r="O72" s="79">
        <f t="shared" si="186"/>
        <v>166010.1</v>
      </c>
      <c r="P72" s="84"/>
      <c r="Q72" s="79">
        <f t="shared" si="181"/>
        <v>0</v>
      </c>
      <c r="R72" s="63"/>
      <c r="S72" s="79">
        <f t="shared" si="182"/>
        <v>0</v>
      </c>
      <c r="T72" s="63"/>
      <c r="U72" s="85">
        <f t="shared" si="183"/>
        <v>0</v>
      </c>
      <c r="V72" s="84"/>
      <c r="W72" s="79">
        <f t="shared" si="222"/>
        <v>0</v>
      </c>
      <c r="X72" s="63"/>
      <c r="Y72" s="79">
        <f t="shared" si="223"/>
        <v>0</v>
      </c>
      <c r="Z72" s="63"/>
      <c r="AA72" s="85">
        <f t="shared" si="224"/>
        <v>0</v>
      </c>
      <c r="AC72" s="79">
        <f t="shared" si="225"/>
        <v>0</v>
      </c>
      <c r="AE72" s="79">
        <f t="shared" si="226"/>
        <v>0</v>
      </c>
      <c r="AG72" s="79">
        <f t="shared" si="227"/>
        <v>0</v>
      </c>
      <c r="AI72" s="79">
        <f t="shared" si="228"/>
        <v>0</v>
      </c>
      <c r="AK72" s="79">
        <f t="shared" si="229"/>
        <v>0</v>
      </c>
      <c r="AM72" s="79">
        <f t="shared" si="230"/>
        <v>0</v>
      </c>
      <c r="AN72" s="153"/>
      <c r="AO72" s="79">
        <f t="shared" si="231"/>
        <v>0</v>
      </c>
      <c r="AP72" s="8"/>
      <c r="AQ72" s="79">
        <f t="shared" si="232"/>
        <v>0</v>
      </c>
      <c r="AS72" s="79">
        <f t="shared" si="233"/>
        <v>0</v>
      </c>
    </row>
    <row r="73" spans="1:45" s="53" customFormat="1" ht="63.75" x14ac:dyDescent="0.2">
      <c r="A73" s="105" t="s">
        <v>167</v>
      </c>
      <c r="B73" s="105" t="s">
        <v>37</v>
      </c>
      <c r="C73" s="106" t="s">
        <v>168</v>
      </c>
      <c r="D73" s="103" t="s">
        <v>35</v>
      </c>
      <c r="E73" s="104">
        <v>5</v>
      </c>
      <c r="F73" s="59"/>
      <c r="G73" s="124">
        <v>483.79</v>
      </c>
      <c r="H73" s="89">
        <f t="shared" si="180"/>
        <v>2418.9499999999998</v>
      </c>
      <c r="I73" s="63">
        <f t="shared" si="8"/>
        <v>0</v>
      </c>
      <c r="J73" s="79">
        <f t="shared" si="221"/>
        <v>0</v>
      </c>
      <c r="K73" s="63">
        <f t="shared" si="188"/>
        <v>5</v>
      </c>
      <c r="L73" s="63">
        <f t="shared" si="189"/>
        <v>0</v>
      </c>
      <c r="M73" s="79">
        <f t="shared" si="190"/>
        <v>0</v>
      </c>
      <c r="N73" s="63">
        <f t="shared" si="185"/>
        <v>5</v>
      </c>
      <c r="O73" s="79">
        <f t="shared" si="186"/>
        <v>2418.9499999999998</v>
      </c>
      <c r="P73" s="84"/>
      <c r="Q73" s="79">
        <f t="shared" si="181"/>
        <v>0</v>
      </c>
      <c r="R73" s="63"/>
      <c r="S73" s="79">
        <f t="shared" si="182"/>
        <v>0</v>
      </c>
      <c r="T73" s="63"/>
      <c r="U73" s="85">
        <f t="shared" si="183"/>
        <v>0</v>
      </c>
      <c r="V73" s="84"/>
      <c r="W73" s="79">
        <f t="shared" si="222"/>
        <v>0</v>
      </c>
      <c r="X73" s="63"/>
      <c r="Y73" s="79">
        <f t="shared" si="223"/>
        <v>0</v>
      </c>
      <c r="Z73" s="63"/>
      <c r="AA73" s="85">
        <f t="shared" si="224"/>
        <v>0</v>
      </c>
      <c r="AC73" s="79">
        <f t="shared" si="225"/>
        <v>0</v>
      </c>
      <c r="AE73" s="79">
        <f t="shared" si="226"/>
        <v>0</v>
      </c>
      <c r="AG73" s="79">
        <f t="shared" si="227"/>
        <v>0</v>
      </c>
      <c r="AI73" s="79">
        <f t="shared" si="228"/>
        <v>0</v>
      </c>
      <c r="AK73" s="79">
        <f t="shared" si="229"/>
        <v>0</v>
      </c>
      <c r="AM73" s="79">
        <f t="shared" si="230"/>
        <v>0</v>
      </c>
      <c r="AN73" s="153"/>
      <c r="AO73" s="79">
        <f t="shared" si="231"/>
        <v>0</v>
      </c>
      <c r="AP73" s="8"/>
      <c r="AQ73" s="79">
        <f t="shared" si="232"/>
        <v>0</v>
      </c>
      <c r="AS73" s="79">
        <f t="shared" si="233"/>
        <v>0</v>
      </c>
    </row>
    <row r="74" spans="1:45" s="53" customFormat="1" ht="51" x14ac:dyDescent="0.2">
      <c r="A74" s="105" t="s">
        <v>169</v>
      </c>
      <c r="B74" s="105" t="s">
        <v>170</v>
      </c>
      <c r="C74" s="106" t="s">
        <v>171</v>
      </c>
      <c r="D74" s="103" t="s">
        <v>77</v>
      </c>
      <c r="E74" s="104">
        <v>93</v>
      </c>
      <c r="F74" s="59"/>
      <c r="G74" s="124">
        <v>427.37</v>
      </c>
      <c r="H74" s="89">
        <f t="shared" si="180"/>
        <v>39745.410000000003</v>
      </c>
      <c r="I74" s="63">
        <f t="shared" si="8"/>
        <v>93</v>
      </c>
      <c r="J74" s="79">
        <f t="shared" si="221"/>
        <v>39745.410000000003</v>
      </c>
      <c r="K74" s="63">
        <f t="shared" si="188"/>
        <v>0</v>
      </c>
      <c r="L74" s="63">
        <f t="shared" si="189"/>
        <v>93</v>
      </c>
      <c r="M74" s="79">
        <f t="shared" si="190"/>
        <v>39745.410000000003</v>
      </c>
      <c r="N74" s="63">
        <f t="shared" si="185"/>
        <v>0</v>
      </c>
      <c r="O74" s="79">
        <f t="shared" si="186"/>
        <v>0</v>
      </c>
      <c r="P74" s="84"/>
      <c r="Q74" s="79">
        <f t="shared" si="181"/>
        <v>0</v>
      </c>
      <c r="R74" s="63"/>
      <c r="S74" s="79">
        <f t="shared" si="182"/>
        <v>0</v>
      </c>
      <c r="T74" s="63"/>
      <c r="U74" s="85">
        <f t="shared" si="183"/>
        <v>0</v>
      </c>
      <c r="V74" s="84">
        <v>93</v>
      </c>
      <c r="W74" s="79">
        <f t="shared" si="222"/>
        <v>39745.410000000003</v>
      </c>
      <c r="X74" s="63"/>
      <c r="Y74" s="79">
        <f t="shared" si="223"/>
        <v>0</v>
      </c>
      <c r="Z74" s="63"/>
      <c r="AA74" s="85">
        <f t="shared" si="224"/>
        <v>0</v>
      </c>
      <c r="AC74" s="79">
        <f t="shared" si="225"/>
        <v>0</v>
      </c>
      <c r="AE74" s="79">
        <f t="shared" si="226"/>
        <v>0</v>
      </c>
      <c r="AG74" s="79">
        <f t="shared" si="227"/>
        <v>0</v>
      </c>
      <c r="AI74" s="79">
        <f t="shared" si="228"/>
        <v>0</v>
      </c>
      <c r="AK74" s="79">
        <f t="shared" si="229"/>
        <v>0</v>
      </c>
      <c r="AM74" s="79">
        <f t="shared" si="230"/>
        <v>0</v>
      </c>
      <c r="AN74" s="153"/>
      <c r="AO74" s="79">
        <f t="shared" si="231"/>
        <v>0</v>
      </c>
      <c r="AP74" s="8"/>
      <c r="AQ74" s="79">
        <f t="shared" si="232"/>
        <v>0</v>
      </c>
      <c r="AS74" s="79">
        <f t="shared" si="233"/>
        <v>0</v>
      </c>
    </row>
    <row r="75" spans="1:45" s="53" customFormat="1" ht="51" x14ac:dyDescent="0.2">
      <c r="A75" s="105" t="s">
        <v>172</v>
      </c>
      <c r="B75" s="105" t="s">
        <v>173</v>
      </c>
      <c r="C75" s="106" t="s">
        <v>174</v>
      </c>
      <c r="D75" s="103" t="s">
        <v>77</v>
      </c>
      <c r="E75" s="104">
        <v>93</v>
      </c>
      <c r="F75" s="58"/>
      <c r="G75" s="124">
        <v>427.37</v>
      </c>
      <c r="H75" s="89">
        <f t="shared" si="180"/>
        <v>39745.410000000003</v>
      </c>
      <c r="I75" s="63">
        <f t="shared" si="8"/>
        <v>0</v>
      </c>
      <c r="J75" s="79">
        <f t="shared" si="221"/>
        <v>0</v>
      </c>
      <c r="K75" s="63">
        <f t="shared" si="188"/>
        <v>93</v>
      </c>
      <c r="L75" s="63">
        <f t="shared" si="189"/>
        <v>0</v>
      </c>
      <c r="M75" s="79">
        <f t="shared" si="190"/>
        <v>0</v>
      </c>
      <c r="N75" s="63">
        <f t="shared" si="185"/>
        <v>93</v>
      </c>
      <c r="O75" s="79">
        <f t="shared" si="186"/>
        <v>39745.410000000003</v>
      </c>
      <c r="P75" s="84"/>
      <c r="Q75" s="79">
        <f t="shared" si="181"/>
        <v>0</v>
      </c>
      <c r="R75" s="63"/>
      <c r="S75" s="79">
        <f t="shared" si="182"/>
        <v>0</v>
      </c>
      <c r="T75" s="63"/>
      <c r="U75" s="85">
        <f t="shared" si="183"/>
        <v>0</v>
      </c>
      <c r="V75" s="84"/>
      <c r="W75" s="79">
        <f t="shared" si="222"/>
        <v>0</v>
      </c>
      <c r="X75" s="63"/>
      <c r="Y75" s="79">
        <f t="shared" si="223"/>
        <v>0</v>
      </c>
      <c r="Z75" s="63"/>
      <c r="AA75" s="85">
        <f t="shared" si="224"/>
        <v>0</v>
      </c>
      <c r="AC75" s="79">
        <f t="shared" si="225"/>
        <v>0</v>
      </c>
      <c r="AE75" s="79">
        <f t="shared" si="226"/>
        <v>0</v>
      </c>
      <c r="AG75" s="79">
        <f t="shared" si="227"/>
        <v>0</v>
      </c>
      <c r="AI75" s="79">
        <f t="shared" si="228"/>
        <v>0</v>
      </c>
      <c r="AK75" s="79">
        <f t="shared" si="229"/>
        <v>0</v>
      </c>
      <c r="AM75" s="79">
        <f t="shared" si="230"/>
        <v>0</v>
      </c>
      <c r="AN75" s="153"/>
      <c r="AO75" s="79">
        <f t="shared" si="231"/>
        <v>0</v>
      </c>
      <c r="AP75" s="8"/>
      <c r="AQ75" s="79">
        <f t="shared" si="232"/>
        <v>0</v>
      </c>
      <c r="AS75" s="79">
        <f t="shared" si="233"/>
        <v>0</v>
      </c>
    </row>
    <row r="76" spans="1:45" s="10" customFormat="1" ht="38.25" x14ac:dyDescent="0.2">
      <c r="A76" s="105" t="s">
        <v>175</v>
      </c>
      <c r="B76" s="105" t="s">
        <v>176</v>
      </c>
      <c r="C76" s="106" t="s">
        <v>177</v>
      </c>
      <c r="D76" s="103" t="s">
        <v>35</v>
      </c>
      <c r="E76" s="104">
        <v>45</v>
      </c>
      <c r="F76" s="58"/>
      <c r="G76" s="124">
        <v>339.59</v>
      </c>
      <c r="H76" s="89">
        <f t="shared" si="180"/>
        <v>15281.55</v>
      </c>
      <c r="I76" s="63">
        <f t="shared" si="8"/>
        <v>43.78</v>
      </c>
      <c r="J76" s="79">
        <f t="shared" si="221"/>
        <v>14867.25</v>
      </c>
      <c r="K76" s="63">
        <f t="shared" si="188"/>
        <v>1.2199999999999989</v>
      </c>
      <c r="L76" s="63">
        <f t="shared" si="189"/>
        <v>43.78</v>
      </c>
      <c r="M76" s="79">
        <f t="shared" si="190"/>
        <v>14867.25</v>
      </c>
      <c r="N76" s="63">
        <f>E76-I76</f>
        <v>1.2199999999999989</v>
      </c>
      <c r="O76" s="79">
        <f>H76-J76</f>
        <v>414.29999999999927</v>
      </c>
      <c r="P76" s="84"/>
      <c r="Q76" s="79">
        <f t="shared" si="181"/>
        <v>0</v>
      </c>
      <c r="R76" s="63"/>
      <c r="S76" s="79">
        <f t="shared" si="182"/>
        <v>0</v>
      </c>
      <c r="T76" s="63"/>
      <c r="U76" s="85">
        <f t="shared" si="183"/>
        <v>0</v>
      </c>
      <c r="V76" s="84"/>
      <c r="W76" s="79">
        <f t="shared" si="222"/>
        <v>0</v>
      </c>
      <c r="X76" s="63"/>
      <c r="Y76" s="79">
        <f t="shared" si="223"/>
        <v>0</v>
      </c>
      <c r="Z76" s="63"/>
      <c r="AA76" s="85">
        <f t="shared" si="224"/>
        <v>0</v>
      </c>
      <c r="AC76" s="79">
        <f t="shared" si="225"/>
        <v>0</v>
      </c>
      <c r="AE76" s="79">
        <f t="shared" si="226"/>
        <v>0</v>
      </c>
      <c r="AG76" s="79">
        <f t="shared" si="227"/>
        <v>0</v>
      </c>
      <c r="AH76" s="53"/>
      <c r="AI76" s="79">
        <f t="shared" si="228"/>
        <v>0</v>
      </c>
      <c r="AJ76" s="53"/>
      <c r="AK76" s="79">
        <f t="shared" si="229"/>
        <v>0</v>
      </c>
      <c r="AL76" s="53"/>
      <c r="AM76" s="79">
        <f t="shared" si="230"/>
        <v>0</v>
      </c>
      <c r="AN76" s="154">
        <v>43.78</v>
      </c>
      <c r="AO76" s="79">
        <f t="shared" si="231"/>
        <v>14867.25</v>
      </c>
      <c r="AQ76" s="79">
        <f t="shared" si="232"/>
        <v>0</v>
      </c>
      <c r="AS76" s="79">
        <f t="shared" si="233"/>
        <v>0</v>
      </c>
    </row>
    <row r="77" spans="1:45" s="53" customFormat="1" ht="15" x14ac:dyDescent="0.2">
      <c r="A77" s="107"/>
      <c r="B77" s="107"/>
      <c r="C77" s="106"/>
      <c r="D77" s="103"/>
      <c r="E77" s="104"/>
      <c r="F77" s="59"/>
      <c r="G77" s="125" t="s">
        <v>22</v>
      </c>
      <c r="H77" s="93">
        <f>SUM(H71:H76)</f>
        <v>351930.17</v>
      </c>
      <c r="I77" s="63"/>
      <c r="J77" s="93">
        <f>SUM(J71:J76)</f>
        <v>130209.56</v>
      </c>
      <c r="K77" s="63"/>
      <c r="L77" s="63"/>
      <c r="M77" s="93">
        <f>SUM(M71:M76)</f>
        <v>130209.56</v>
      </c>
      <c r="N77" s="63"/>
      <c r="O77" s="93">
        <f>SUM(O71:O76)</f>
        <v>221720.61000000002</v>
      </c>
      <c r="P77" s="63"/>
      <c r="Q77" s="93">
        <f t="shared" ref="Q77" si="234">SUM(Q71:Q76)</f>
        <v>0</v>
      </c>
      <c r="R77" s="63"/>
      <c r="S77" s="93">
        <f t="shared" ref="S77" si="235">SUM(S71:S76)</f>
        <v>0</v>
      </c>
      <c r="T77" s="63"/>
      <c r="U77" s="93">
        <f t="shared" ref="U77" si="236">SUM(U71:U76)</f>
        <v>0</v>
      </c>
      <c r="V77" s="63"/>
      <c r="W77" s="93">
        <f t="shared" ref="W77" si="237">SUM(W71:W76)</f>
        <v>39745.410000000003</v>
      </c>
      <c r="X77" s="63"/>
      <c r="Y77" s="93">
        <f t="shared" ref="Y77" si="238">SUM(Y71:Y76)</f>
        <v>0</v>
      </c>
      <c r="Z77" s="63"/>
      <c r="AA77" s="93">
        <f t="shared" ref="AA77" si="239">SUM(AA71:AA76)</f>
        <v>0</v>
      </c>
      <c r="AC77" s="93">
        <f t="shared" ref="AC77" si="240">SUM(AC71:AC76)</f>
        <v>0</v>
      </c>
      <c r="AE77" s="93">
        <f t="shared" ref="AE77" si="241">SUM(AE71:AE76)</f>
        <v>0</v>
      </c>
      <c r="AG77" s="93">
        <f t="shared" ref="AG77" si="242">SUM(AG71:AG76)</f>
        <v>0</v>
      </c>
      <c r="AI77" s="93">
        <f t="shared" ref="AI77" si="243">SUM(AI71:AI76)</f>
        <v>0</v>
      </c>
      <c r="AK77" s="93">
        <f t="shared" ref="AK77" si="244">SUM(AK71:AK76)</f>
        <v>0</v>
      </c>
      <c r="AM77" s="93">
        <f t="shared" ref="AM77" si="245">SUM(AM71:AM76)</f>
        <v>0</v>
      </c>
      <c r="AN77" s="153"/>
      <c r="AO77" s="93">
        <f t="shared" ref="AO77" si="246">SUM(AO71:AO76)</f>
        <v>90464.15</v>
      </c>
      <c r="AP77" s="8"/>
      <c r="AQ77" s="93">
        <f t="shared" ref="AQ77" si="247">SUM(AQ71:AQ76)</f>
        <v>0</v>
      </c>
      <c r="AS77" s="93">
        <f t="shared" ref="AS77" si="248">SUM(AS71:AS76)</f>
        <v>0</v>
      </c>
    </row>
    <row r="78" spans="1:45" s="94" customFormat="1" ht="14.25" x14ac:dyDescent="0.2">
      <c r="A78" s="118">
        <v>2.2000000000000002</v>
      </c>
      <c r="B78" s="118"/>
      <c r="C78" s="102" t="s">
        <v>178</v>
      </c>
      <c r="D78" s="103"/>
      <c r="E78" s="104"/>
      <c r="F78" s="59"/>
      <c r="G78" s="124"/>
      <c r="H78" s="89"/>
      <c r="I78" s="63"/>
      <c r="J78" s="79"/>
      <c r="K78" s="63"/>
      <c r="L78" s="63"/>
      <c r="M78" s="79"/>
      <c r="N78" s="63"/>
      <c r="O78" s="79"/>
      <c r="P78" s="84"/>
      <c r="Q78" s="79"/>
      <c r="R78" s="63"/>
      <c r="S78" s="79"/>
      <c r="T78" s="63"/>
      <c r="U78" s="85"/>
      <c r="V78" s="84"/>
      <c r="W78" s="79"/>
      <c r="X78" s="63"/>
      <c r="Y78" s="79"/>
      <c r="Z78" s="63"/>
      <c r="AA78" s="85"/>
      <c r="AN78" s="154"/>
      <c r="AP78" s="10"/>
    </row>
    <row r="79" spans="1:45" s="53" customFormat="1" ht="38.25" x14ac:dyDescent="0.2">
      <c r="A79" s="109" t="s">
        <v>179</v>
      </c>
      <c r="B79" s="99" t="s">
        <v>44</v>
      </c>
      <c r="C79" s="106" t="s">
        <v>180</v>
      </c>
      <c r="D79" s="103" t="s">
        <v>35</v>
      </c>
      <c r="E79" s="113">
        <v>630</v>
      </c>
      <c r="F79" s="58"/>
      <c r="G79" s="124">
        <v>93.15</v>
      </c>
      <c r="H79" s="89">
        <f t="shared" si="180"/>
        <v>58684.5</v>
      </c>
      <c r="I79" s="63">
        <f t="shared" ref="I79:I137" si="249">P79+R79+T79+V79+X79+Z79+AB79+AD79+AF79+AH79+AJ79+AL79+AN79+AP79+AR79</f>
        <v>0</v>
      </c>
      <c r="J79" s="79">
        <f>Q79+S79+U79+W79+Y79+AA79+AC79+AE79+AG79+AI79+AK79+AM79+AO79+AQ79+AS79</f>
        <v>0</v>
      </c>
      <c r="K79" s="63">
        <f t="shared" si="188"/>
        <v>630</v>
      </c>
      <c r="L79" s="63">
        <f t="shared" si="189"/>
        <v>0</v>
      </c>
      <c r="M79" s="79">
        <f t="shared" si="190"/>
        <v>0</v>
      </c>
      <c r="N79" s="63">
        <f t="shared" ref="N79:N92" si="250">E79-I79</f>
        <v>630</v>
      </c>
      <c r="O79" s="79">
        <f t="shared" ref="O79:O92" si="251">H79-J79</f>
        <v>58684.5</v>
      </c>
      <c r="P79" s="84"/>
      <c r="Q79" s="79">
        <f t="shared" si="181"/>
        <v>0</v>
      </c>
      <c r="R79" s="63"/>
      <c r="S79" s="79">
        <f t="shared" si="182"/>
        <v>0</v>
      </c>
      <c r="T79" s="63"/>
      <c r="U79" s="85">
        <f t="shared" si="183"/>
        <v>0</v>
      </c>
      <c r="V79" s="84"/>
      <c r="W79" s="79">
        <f t="shared" ref="W79:W83" si="252">ROUND(V79*G79,2)</f>
        <v>0</v>
      </c>
      <c r="X79" s="63"/>
      <c r="Y79" s="79">
        <f t="shared" ref="Y79:Y83" si="253">ROUND(X79*G79,2)</f>
        <v>0</v>
      </c>
      <c r="Z79" s="63"/>
      <c r="AA79" s="85">
        <f t="shared" ref="AA79:AA83" si="254">ROUND(Z79*G79,2)</f>
        <v>0</v>
      </c>
      <c r="AC79" s="79">
        <f t="shared" ref="AC79:AC83" si="255">ROUND(AB79*G79,2)</f>
        <v>0</v>
      </c>
      <c r="AE79" s="79">
        <f t="shared" ref="AE79:AE83" si="256">ROUND(AD79*G79,2)</f>
        <v>0</v>
      </c>
      <c r="AG79" s="79">
        <f t="shared" ref="AG79:AG83" si="257">ROUND(AF79*G79,2)</f>
        <v>0</v>
      </c>
      <c r="AI79" s="79">
        <f t="shared" ref="AI79:AI83" si="258">ROUND(AH79*G79,2)</f>
        <v>0</v>
      </c>
      <c r="AK79" s="79">
        <f t="shared" ref="AK79:AK83" si="259">ROUND(AJ79*G79,2)</f>
        <v>0</v>
      </c>
      <c r="AM79" s="79">
        <f t="shared" ref="AM79:AM83" si="260">ROUND(AL79*G79,2)</f>
        <v>0</v>
      </c>
      <c r="AN79" s="153"/>
      <c r="AO79" s="79">
        <f t="shared" ref="AO79:AO83" si="261">ROUND(AN79*G79,2)</f>
        <v>0</v>
      </c>
      <c r="AP79" s="8"/>
      <c r="AQ79" s="79">
        <f t="shared" ref="AQ79:AQ83" si="262">ROUND(AP79*G79,2)</f>
        <v>0</v>
      </c>
      <c r="AS79" s="79">
        <f t="shared" ref="AS79:AS83" si="263">ROUND(AR79*G79,2)</f>
        <v>0</v>
      </c>
    </row>
    <row r="80" spans="1:45" s="53" customFormat="1" ht="76.5" x14ac:dyDescent="0.2">
      <c r="A80" s="105" t="s">
        <v>181</v>
      </c>
      <c r="B80" s="105" t="s">
        <v>47</v>
      </c>
      <c r="C80" s="106" t="s">
        <v>182</v>
      </c>
      <c r="D80" s="103" t="s">
        <v>35</v>
      </c>
      <c r="E80" s="104">
        <v>90</v>
      </c>
      <c r="F80" s="59"/>
      <c r="G80" s="124">
        <v>55.37</v>
      </c>
      <c r="H80" s="89">
        <f t="shared" si="180"/>
        <v>4983.3</v>
      </c>
      <c r="I80" s="63">
        <f t="shared" si="249"/>
        <v>0</v>
      </c>
      <c r="J80" s="79">
        <f>Q80+S80+U80+W80+Y80+AA80+AC80+AE80+AG80+AI80+AK80+AM80+AO80+AQ80+AS80</f>
        <v>0</v>
      </c>
      <c r="K80" s="63">
        <f t="shared" si="188"/>
        <v>90</v>
      </c>
      <c r="L80" s="63">
        <f t="shared" si="189"/>
        <v>0</v>
      </c>
      <c r="M80" s="79">
        <f t="shared" si="190"/>
        <v>0</v>
      </c>
      <c r="N80" s="63">
        <f t="shared" si="250"/>
        <v>90</v>
      </c>
      <c r="O80" s="79">
        <f t="shared" si="251"/>
        <v>4983.3</v>
      </c>
      <c r="P80" s="84"/>
      <c r="Q80" s="79">
        <f t="shared" si="181"/>
        <v>0</v>
      </c>
      <c r="R80" s="63"/>
      <c r="S80" s="79">
        <f t="shared" si="182"/>
        <v>0</v>
      </c>
      <c r="T80" s="63"/>
      <c r="U80" s="85">
        <f t="shared" si="183"/>
        <v>0</v>
      </c>
      <c r="V80" s="84"/>
      <c r="W80" s="79">
        <f t="shared" si="252"/>
        <v>0</v>
      </c>
      <c r="X80" s="63"/>
      <c r="Y80" s="79">
        <f t="shared" si="253"/>
        <v>0</v>
      </c>
      <c r="Z80" s="63"/>
      <c r="AA80" s="85">
        <f t="shared" si="254"/>
        <v>0</v>
      </c>
      <c r="AC80" s="79">
        <f t="shared" si="255"/>
        <v>0</v>
      </c>
      <c r="AE80" s="79">
        <f t="shared" si="256"/>
        <v>0</v>
      </c>
      <c r="AG80" s="79">
        <f t="shared" si="257"/>
        <v>0</v>
      </c>
      <c r="AI80" s="79">
        <f t="shared" si="258"/>
        <v>0</v>
      </c>
      <c r="AK80" s="79">
        <f t="shared" si="259"/>
        <v>0</v>
      </c>
      <c r="AM80" s="79">
        <f t="shared" si="260"/>
        <v>0</v>
      </c>
      <c r="AN80" s="153"/>
      <c r="AO80" s="79">
        <f t="shared" si="261"/>
        <v>0</v>
      </c>
      <c r="AP80" s="8"/>
      <c r="AQ80" s="79">
        <f t="shared" si="262"/>
        <v>0</v>
      </c>
      <c r="AS80" s="79">
        <f t="shared" si="263"/>
        <v>0</v>
      </c>
    </row>
    <row r="81" spans="1:45" s="53" customFormat="1" ht="63.75" x14ac:dyDescent="0.2">
      <c r="A81" s="105" t="s">
        <v>183</v>
      </c>
      <c r="B81" s="99" t="s">
        <v>184</v>
      </c>
      <c r="C81" s="106" t="s">
        <v>185</v>
      </c>
      <c r="D81" s="103" t="s">
        <v>35</v>
      </c>
      <c r="E81" s="104">
        <v>1150</v>
      </c>
      <c r="F81" s="59"/>
      <c r="G81" s="124">
        <v>86.71</v>
      </c>
      <c r="H81" s="89">
        <f t="shared" si="180"/>
        <v>99716.5</v>
      </c>
      <c r="I81" s="63">
        <f t="shared" si="249"/>
        <v>0</v>
      </c>
      <c r="J81" s="79">
        <f t="shared" ref="J81:J82" si="264">Q81+S81+U81+W81+Y81+AA81+AC81+AE81+AG81+AI81+AK81+AM81+AO81+AQ81+AS81</f>
        <v>0</v>
      </c>
      <c r="K81" s="63">
        <f t="shared" si="188"/>
        <v>1150</v>
      </c>
      <c r="L81" s="63">
        <f t="shared" si="189"/>
        <v>0</v>
      </c>
      <c r="M81" s="79">
        <f t="shared" si="190"/>
        <v>0</v>
      </c>
      <c r="N81" s="63">
        <f t="shared" si="250"/>
        <v>1150</v>
      </c>
      <c r="O81" s="79">
        <f t="shared" si="251"/>
        <v>99716.5</v>
      </c>
      <c r="P81" s="84"/>
      <c r="Q81" s="79">
        <f t="shared" si="181"/>
        <v>0</v>
      </c>
      <c r="R81" s="63"/>
      <c r="S81" s="79">
        <f t="shared" si="182"/>
        <v>0</v>
      </c>
      <c r="T81" s="63"/>
      <c r="U81" s="85">
        <f t="shared" si="183"/>
        <v>0</v>
      </c>
      <c r="V81" s="84"/>
      <c r="W81" s="79">
        <f t="shared" si="252"/>
        <v>0</v>
      </c>
      <c r="X81" s="63"/>
      <c r="Y81" s="79">
        <f t="shared" si="253"/>
        <v>0</v>
      </c>
      <c r="Z81" s="63"/>
      <c r="AA81" s="85">
        <f t="shared" si="254"/>
        <v>0</v>
      </c>
      <c r="AC81" s="79">
        <f t="shared" si="255"/>
        <v>0</v>
      </c>
      <c r="AE81" s="79">
        <f t="shared" si="256"/>
        <v>0</v>
      </c>
      <c r="AG81" s="79">
        <f t="shared" si="257"/>
        <v>0</v>
      </c>
      <c r="AI81" s="79">
        <f t="shared" si="258"/>
        <v>0</v>
      </c>
      <c r="AK81" s="79">
        <f t="shared" si="259"/>
        <v>0</v>
      </c>
      <c r="AM81" s="79">
        <f t="shared" si="260"/>
        <v>0</v>
      </c>
      <c r="AN81" s="153"/>
      <c r="AO81" s="79">
        <f t="shared" si="261"/>
        <v>0</v>
      </c>
      <c r="AP81" s="8"/>
      <c r="AQ81" s="79">
        <f t="shared" si="262"/>
        <v>0</v>
      </c>
      <c r="AS81" s="79">
        <f t="shared" si="263"/>
        <v>0</v>
      </c>
    </row>
    <row r="82" spans="1:45" s="53" customFormat="1" ht="89.25" x14ac:dyDescent="0.2">
      <c r="A82" s="109" t="s">
        <v>186</v>
      </c>
      <c r="B82" s="99" t="s">
        <v>50</v>
      </c>
      <c r="C82" s="106" t="s">
        <v>187</v>
      </c>
      <c r="D82" s="103" t="s">
        <v>35</v>
      </c>
      <c r="E82" s="113">
        <v>220</v>
      </c>
      <c r="F82" s="58"/>
      <c r="G82" s="124">
        <v>135.08000000000001</v>
      </c>
      <c r="H82" s="89">
        <f t="shared" si="180"/>
        <v>29717.599999999999</v>
      </c>
      <c r="I82" s="63">
        <f t="shared" si="249"/>
        <v>0</v>
      </c>
      <c r="J82" s="79">
        <f t="shared" si="264"/>
        <v>0</v>
      </c>
      <c r="K82" s="63">
        <f t="shared" si="188"/>
        <v>220</v>
      </c>
      <c r="L82" s="63">
        <f t="shared" si="189"/>
        <v>0</v>
      </c>
      <c r="M82" s="79">
        <f t="shared" si="190"/>
        <v>0</v>
      </c>
      <c r="N82" s="63">
        <f t="shared" si="250"/>
        <v>220</v>
      </c>
      <c r="O82" s="79">
        <f t="shared" si="251"/>
        <v>29717.599999999999</v>
      </c>
      <c r="P82" s="84"/>
      <c r="Q82" s="79">
        <f t="shared" si="181"/>
        <v>0</v>
      </c>
      <c r="R82" s="63"/>
      <c r="S82" s="79">
        <f t="shared" si="182"/>
        <v>0</v>
      </c>
      <c r="T82" s="63"/>
      <c r="U82" s="85">
        <f t="shared" si="183"/>
        <v>0</v>
      </c>
      <c r="V82" s="84"/>
      <c r="W82" s="79">
        <f t="shared" si="252"/>
        <v>0</v>
      </c>
      <c r="X82" s="63"/>
      <c r="Y82" s="79">
        <f t="shared" si="253"/>
        <v>0</v>
      </c>
      <c r="Z82" s="63"/>
      <c r="AA82" s="85">
        <f t="shared" si="254"/>
        <v>0</v>
      </c>
      <c r="AC82" s="79">
        <f t="shared" si="255"/>
        <v>0</v>
      </c>
      <c r="AE82" s="79">
        <f t="shared" si="256"/>
        <v>0</v>
      </c>
      <c r="AG82" s="79">
        <f t="shared" si="257"/>
        <v>0</v>
      </c>
      <c r="AI82" s="79">
        <f t="shared" si="258"/>
        <v>0</v>
      </c>
      <c r="AK82" s="79">
        <f t="shared" si="259"/>
        <v>0</v>
      </c>
      <c r="AM82" s="79">
        <f t="shared" si="260"/>
        <v>0</v>
      </c>
      <c r="AN82" s="153"/>
      <c r="AO82" s="79">
        <f t="shared" si="261"/>
        <v>0</v>
      </c>
      <c r="AP82" s="8"/>
      <c r="AQ82" s="79">
        <f t="shared" si="262"/>
        <v>0</v>
      </c>
      <c r="AS82" s="79">
        <f t="shared" si="263"/>
        <v>0</v>
      </c>
    </row>
    <row r="83" spans="1:45" s="53" customFormat="1" ht="63.75" x14ac:dyDescent="0.2">
      <c r="A83" s="105" t="s">
        <v>188</v>
      </c>
      <c r="B83" s="105" t="s">
        <v>189</v>
      </c>
      <c r="C83" s="106" t="s">
        <v>190</v>
      </c>
      <c r="D83" s="103" t="s">
        <v>35</v>
      </c>
      <c r="E83" s="104">
        <v>240</v>
      </c>
      <c r="F83" s="59"/>
      <c r="G83" s="124">
        <v>190.68</v>
      </c>
      <c r="H83" s="89">
        <f t="shared" si="180"/>
        <v>45763.199999999997</v>
      </c>
      <c r="I83" s="63">
        <f t="shared" si="249"/>
        <v>842.72</v>
      </c>
      <c r="J83" s="79">
        <f>Q83+S83+U83+W83+Y83+AA83+AC83+AE83+AG83+AI83+AK83+AM83+AO83+AQ83+AS83</f>
        <v>160689.84999999998</v>
      </c>
      <c r="K83" s="63">
        <f t="shared" si="188"/>
        <v>-602.72</v>
      </c>
      <c r="L83" s="63">
        <f t="shared" si="189"/>
        <v>842.72</v>
      </c>
      <c r="M83" s="79">
        <f t="shared" si="190"/>
        <v>160689.84999999998</v>
      </c>
      <c r="N83" s="63">
        <f t="shared" si="250"/>
        <v>-602.72</v>
      </c>
      <c r="O83" s="79">
        <f t="shared" si="251"/>
        <v>-114926.64999999998</v>
      </c>
      <c r="P83" s="84"/>
      <c r="Q83" s="79">
        <f t="shared" si="181"/>
        <v>0</v>
      </c>
      <c r="R83" s="63"/>
      <c r="S83" s="79">
        <f t="shared" si="182"/>
        <v>0</v>
      </c>
      <c r="T83" s="63"/>
      <c r="U83" s="85">
        <f t="shared" si="183"/>
        <v>0</v>
      </c>
      <c r="V83" s="84"/>
      <c r="W83" s="79">
        <f t="shared" si="252"/>
        <v>0</v>
      </c>
      <c r="X83" s="63"/>
      <c r="Y83" s="79">
        <f t="shared" si="253"/>
        <v>0</v>
      </c>
      <c r="Z83" s="63"/>
      <c r="AA83" s="85">
        <f t="shared" si="254"/>
        <v>0</v>
      </c>
      <c r="AC83" s="79">
        <f t="shared" si="255"/>
        <v>0</v>
      </c>
      <c r="AE83" s="79">
        <f t="shared" si="256"/>
        <v>0</v>
      </c>
      <c r="AG83" s="79">
        <f t="shared" si="257"/>
        <v>0</v>
      </c>
      <c r="AH83" s="53">
        <v>240</v>
      </c>
      <c r="AI83" s="79">
        <f t="shared" si="258"/>
        <v>45763.199999999997</v>
      </c>
      <c r="AJ83" s="53">
        <v>602.72</v>
      </c>
      <c r="AK83" s="79">
        <f t="shared" si="259"/>
        <v>114926.65</v>
      </c>
      <c r="AM83" s="79">
        <f t="shared" si="260"/>
        <v>0</v>
      </c>
      <c r="AN83" s="153"/>
      <c r="AO83" s="79">
        <f t="shared" si="261"/>
        <v>0</v>
      </c>
      <c r="AP83" s="8"/>
      <c r="AQ83" s="79">
        <f t="shared" si="262"/>
        <v>0</v>
      </c>
      <c r="AS83" s="79">
        <f t="shared" si="263"/>
        <v>0</v>
      </c>
    </row>
    <row r="84" spans="1:45" s="53" customFormat="1" ht="15" x14ac:dyDescent="0.2">
      <c r="A84" s="105"/>
      <c r="B84" s="105"/>
      <c r="C84" s="106"/>
      <c r="D84" s="103"/>
      <c r="E84" s="104"/>
      <c r="F84" s="58"/>
      <c r="G84" s="125" t="s">
        <v>22</v>
      </c>
      <c r="H84" s="93">
        <f>SUM(H79:H83)</f>
        <v>238865.09999999998</v>
      </c>
      <c r="I84" s="63"/>
      <c r="J84" s="93">
        <f>SUM(J79:J83)</f>
        <v>160689.84999999998</v>
      </c>
      <c r="K84" s="63"/>
      <c r="L84" s="63"/>
      <c r="M84" s="93">
        <f>SUM(M79:M83)</f>
        <v>160689.84999999998</v>
      </c>
      <c r="N84" s="63"/>
      <c r="O84" s="93">
        <f>SUM(O79:O83)</f>
        <v>78175.250000000015</v>
      </c>
      <c r="P84" s="63"/>
      <c r="Q84" s="93">
        <f t="shared" ref="Q84" si="265">SUM(Q79:Q83)</f>
        <v>0</v>
      </c>
      <c r="R84" s="63"/>
      <c r="S84" s="93">
        <f t="shared" ref="S84" si="266">SUM(S79:S83)</f>
        <v>0</v>
      </c>
      <c r="T84" s="63"/>
      <c r="U84" s="93">
        <f t="shared" ref="U84" si="267">SUM(U79:U83)</f>
        <v>0</v>
      </c>
      <c r="V84" s="63"/>
      <c r="W84" s="93">
        <f t="shared" ref="W84" si="268">SUM(W79:W83)</f>
        <v>0</v>
      </c>
      <c r="X84" s="63"/>
      <c r="Y84" s="93">
        <f t="shared" ref="Y84" si="269">SUM(Y79:Y83)</f>
        <v>0</v>
      </c>
      <c r="Z84" s="63"/>
      <c r="AA84" s="93">
        <f t="shared" ref="AA84" si="270">SUM(AA79:AA83)</f>
        <v>0</v>
      </c>
      <c r="AC84" s="93">
        <f t="shared" ref="AC84" si="271">SUM(AC79:AC83)</f>
        <v>0</v>
      </c>
      <c r="AE84" s="93">
        <f t="shared" ref="AE84" si="272">SUM(AE79:AE83)</f>
        <v>0</v>
      </c>
      <c r="AG84" s="93">
        <f t="shared" ref="AG84" si="273">SUM(AG79:AG83)</f>
        <v>0</v>
      </c>
      <c r="AI84" s="93">
        <f t="shared" ref="AI84" si="274">SUM(AI79:AI83)</f>
        <v>45763.199999999997</v>
      </c>
      <c r="AK84" s="93">
        <f t="shared" ref="AK84" si="275">SUM(AK79:AK83)</f>
        <v>114926.65</v>
      </c>
      <c r="AM84" s="93">
        <f t="shared" ref="AM84" si="276">SUM(AM79:AM83)</f>
        <v>0</v>
      </c>
      <c r="AN84" s="153"/>
      <c r="AO84" s="93">
        <f t="shared" ref="AO84" si="277">SUM(AO79:AO83)</f>
        <v>0</v>
      </c>
      <c r="AP84" s="8"/>
      <c r="AQ84" s="93">
        <f t="shared" ref="AQ84" si="278">SUM(AQ79:AQ83)</f>
        <v>0</v>
      </c>
      <c r="AS84" s="93">
        <f t="shared" ref="AS84" si="279">SUM(AS79:AS83)</f>
        <v>0</v>
      </c>
    </row>
    <row r="85" spans="1:45" s="94" customFormat="1" ht="14.25" x14ac:dyDescent="0.2">
      <c r="A85" s="111">
        <v>2.2999999999999998</v>
      </c>
      <c r="B85" s="111"/>
      <c r="C85" s="102" t="s">
        <v>191</v>
      </c>
      <c r="D85" s="103"/>
      <c r="E85" s="104"/>
      <c r="F85" s="59"/>
      <c r="G85" s="124"/>
      <c r="H85" s="89"/>
      <c r="I85" s="63"/>
      <c r="J85" s="79"/>
      <c r="K85" s="63"/>
      <c r="L85" s="63"/>
      <c r="M85" s="79"/>
      <c r="N85" s="63"/>
      <c r="O85" s="79"/>
      <c r="P85" s="84"/>
      <c r="Q85" s="79"/>
      <c r="R85" s="63"/>
      <c r="S85" s="79"/>
      <c r="T85" s="63"/>
      <c r="U85" s="85"/>
      <c r="V85" s="84"/>
      <c r="W85" s="79"/>
      <c r="X85" s="63"/>
      <c r="Y85" s="79"/>
      <c r="Z85" s="63"/>
      <c r="AA85" s="85"/>
      <c r="AN85" s="154"/>
      <c r="AP85" s="10"/>
    </row>
    <row r="86" spans="1:45" s="8" customFormat="1" ht="14.25" x14ac:dyDescent="0.2">
      <c r="A86" s="115" t="s">
        <v>192</v>
      </c>
      <c r="B86" s="115"/>
      <c r="C86" s="110" t="s">
        <v>193</v>
      </c>
      <c r="D86" s="103"/>
      <c r="E86" s="104"/>
      <c r="F86" s="58"/>
      <c r="G86" s="124"/>
      <c r="H86" s="89"/>
      <c r="I86" s="63"/>
      <c r="J86" s="79"/>
      <c r="K86" s="63"/>
      <c r="L86" s="63"/>
      <c r="M86" s="79"/>
      <c r="N86" s="63"/>
      <c r="O86" s="79"/>
      <c r="P86" s="84"/>
      <c r="Q86" s="79"/>
      <c r="R86" s="63"/>
      <c r="S86" s="79"/>
      <c r="T86" s="63"/>
      <c r="U86" s="85"/>
      <c r="V86" s="84"/>
      <c r="W86" s="79"/>
      <c r="X86" s="63"/>
      <c r="Y86" s="79"/>
      <c r="Z86" s="63"/>
      <c r="AA86" s="85"/>
      <c r="AN86" s="153"/>
    </row>
    <row r="87" spans="1:45" s="53" customFormat="1" ht="63.75" x14ac:dyDescent="0.2">
      <c r="A87" s="105" t="s">
        <v>194</v>
      </c>
      <c r="B87" s="112" t="s">
        <v>54</v>
      </c>
      <c r="C87" s="106" t="s">
        <v>195</v>
      </c>
      <c r="D87" s="103" t="s">
        <v>35</v>
      </c>
      <c r="E87" s="104">
        <v>1850</v>
      </c>
      <c r="F87" s="59"/>
      <c r="G87" s="124">
        <v>244.36</v>
      </c>
      <c r="H87" s="89">
        <f t="shared" si="180"/>
        <v>452066</v>
      </c>
      <c r="I87" s="63">
        <f t="shared" si="249"/>
        <v>4321.8599999999997</v>
      </c>
      <c r="J87" s="79">
        <f t="shared" ref="J87:J88" si="280">Q87+S87+U87+W87+Y87+AA87+AC87+AE87+AG87+AI87+AK87+AM87+AO87+AQ87+AS87</f>
        <v>1056089.72</v>
      </c>
      <c r="K87" s="63">
        <f t="shared" si="188"/>
        <v>-2471.8599999999997</v>
      </c>
      <c r="L87" s="63">
        <f t="shared" si="189"/>
        <v>4321.8599999999997</v>
      </c>
      <c r="M87" s="79">
        <f t="shared" si="190"/>
        <v>1056089.72</v>
      </c>
      <c r="N87" s="63">
        <f t="shared" si="250"/>
        <v>-2471.8599999999997</v>
      </c>
      <c r="O87" s="79">
        <f t="shared" si="251"/>
        <v>-604023.72</v>
      </c>
      <c r="P87" s="84">
        <v>1850</v>
      </c>
      <c r="Q87" s="79">
        <f t="shared" si="181"/>
        <v>452066</v>
      </c>
      <c r="R87" s="63">
        <v>329.96</v>
      </c>
      <c r="S87" s="79">
        <f t="shared" si="182"/>
        <v>80629.03</v>
      </c>
      <c r="T87" s="63"/>
      <c r="U87" s="85">
        <f t="shared" si="183"/>
        <v>0</v>
      </c>
      <c r="V87" s="84"/>
      <c r="W87" s="79">
        <f t="shared" ref="W87:W88" si="281">ROUND(V87*G87,2)</f>
        <v>0</v>
      </c>
      <c r="X87" s="63">
        <v>1159.3599999999999</v>
      </c>
      <c r="Y87" s="79">
        <f t="shared" ref="Y87:Y88" si="282">ROUND(X87*G87,2)</f>
        <v>283301.21000000002</v>
      </c>
      <c r="Z87" s="63"/>
      <c r="AA87" s="85">
        <f t="shared" ref="AA87:AA88" si="283">ROUND(Z87*G87,2)</f>
        <v>0</v>
      </c>
      <c r="AC87" s="79">
        <f t="shared" ref="AC87:AC88" si="284">ROUND(AB87*G87,2)</f>
        <v>0</v>
      </c>
      <c r="AD87" s="53">
        <v>423.94</v>
      </c>
      <c r="AE87" s="79">
        <f t="shared" ref="AE87:AE88" si="285">ROUND(AD87*G87,2)</f>
        <v>103593.98</v>
      </c>
      <c r="AG87" s="79">
        <f t="shared" ref="AG87:AG88" si="286">ROUND(AF87*G87,2)</f>
        <v>0</v>
      </c>
      <c r="AI87" s="79">
        <f t="shared" ref="AI87:AI88" si="287">ROUND(AH87*G87,2)</f>
        <v>0</v>
      </c>
      <c r="AK87" s="79">
        <f t="shared" ref="AK87:AK88" si="288">ROUND(AJ87*G87,2)</f>
        <v>0</v>
      </c>
      <c r="AM87" s="79">
        <f t="shared" ref="AM87:AM88" si="289">ROUND(AL87*G87,2)</f>
        <v>0</v>
      </c>
      <c r="AN87" s="153"/>
      <c r="AO87" s="79">
        <f t="shared" ref="AO87:AO88" si="290">ROUND(AN87*G87,2)</f>
        <v>0</v>
      </c>
      <c r="AP87" s="8">
        <v>558.6</v>
      </c>
      <c r="AQ87" s="79">
        <f t="shared" ref="AQ87:AQ88" si="291">ROUND(AP87*G87,2)</f>
        <v>136499.5</v>
      </c>
      <c r="AS87" s="79">
        <f t="shared" ref="AS87:AS88" si="292">ROUND(AR87*G87,2)</f>
        <v>0</v>
      </c>
    </row>
    <row r="88" spans="1:45" s="53" customFormat="1" ht="63.75" x14ac:dyDescent="0.2">
      <c r="A88" s="105" t="s">
        <v>196</v>
      </c>
      <c r="B88" s="112" t="s">
        <v>57</v>
      </c>
      <c r="C88" s="106" t="s">
        <v>197</v>
      </c>
      <c r="D88" s="103" t="s">
        <v>35</v>
      </c>
      <c r="E88" s="104">
        <v>960</v>
      </c>
      <c r="F88" s="59"/>
      <c r="G88" s="124">
        <v>152.76</v>
      </c>
      <c r="H88" s="89">
        <f t="shared" si="180"/>
        <v>146649.60000000001</v>
      </c>
      <c r="I88" s="63">
        <f t="shared" si="249"/>
        <v>2789.5299999999997</v>
      </c>
      <c r="J88" s="79">
        <f t="shared" si="280"/>
        <v>426128.6</v>
      </c>
      <c r="K88" s="63">
        <f t="shared" si="188"/>
        <v>-1829.5299999999997</v>
      </c>
      <c r="L88" s="63">
        <f t="shared" si="189"/>
        <v>2789.5299999999997</v>
      </c>
      <c r="M88" s="79">
        <f t="shared" si="190"/>
        <v>426128.6</v>
      </c>
      <c r="N88" s="63">
        <f t="shared" si="250"/>
        <v>-1829.5299999999997</v>
      </c>
      <c r="O88" s="79">
        <f t="shared" si="251"/>
        <v>-279479</v>
      </c>
      <c r="P88" s="84"/>
      <c r="Q88" s="79">
        <f t="shared" si="181"/>
        <v>0</v>
      </c>
      <c r="R88" s="63"/>
      <c r="S88" s="79">
        <f t="shared" si="182"/>
        <v>0</v>
      </c>
      <c r="T88" s="63"/>
      <c r="U88" s="85">
        <f t="shared" si="183"/>
        <v>0</v>
      </c>
      <c r="V88" s="84"/>
      <c r="W88" s="79">
        <f t="shared" si="281"/>
        <v>0</v>
      </c>
      <c r="X88" s="63"/>
      <c r="Y88" s="79">
        <f t="shared" si="282"/>
        <v>0</v>
      </c>
      <c r="Z88" s="63"/>
      <c r="AA88" s="85">
        <f t="shared" si="283"/>
        <v>0</v>
      </c>
      <c r="AC88" s="79">
        <f t="shared" si="284"/>
        <v>0</v>
      </c>
      <c r="AE88" s="79">
        <f t="shared" si="285"/>
        <v>0</v>
      </c>
      <c r="AG88" s="79">
        <f t="shared" si="286"/>
        <v>0</v>
      </c>
      <c r="AI88" s="79">
        <f t="shared" si="287"/>
        <v>0</v>
      </c>
      <c r="AK88" s="79">
        <f t="shared" si="288"/>
        <v>0</v>
      </c>
      <c r="AM88" s="79">
        <f t="shared" si="289"/>
        <v>0</v>
      </c>
      <c r="AN88" s="153">
        <v>960</v>
      </c>
      <c r="AO88" s="79">
        <f t="shared" si="290"/>
        <v>146649.60000000001</v>
      </c>
      <c r="AP88" s="8">
        <v>1829.53</v>
      </c>
      <c r="AQ88" s="79">
        <f t="shared" si="291"/>
        <v>279479</v>
      </c>
      <c r="AS88" s="79">
        <f t="shared" si="292"/>
        <v>0</v>
      </c>
    </row>
    <row r="89" spans="1:45" s="53" customFormat="1" ht="15" x14ac:dyDescent="0.2">
      <c r="A89" s="107"/>
      <c r="B89" s="107"/>
      <c r="C89" s="106"/>
      <c r="D89" s="103"/>
      <c r="E89" s="104"/>
      <c r="F89" s="58"/>
      <c r="G89" s="125" t="s">
        <v>22</v>
      </c>
      <c r="H89" s="93">
        <f>SUM(H87:H88)</f>
        <v>598715.6</v>
      </c>
      <c r="I89" s="63"/>
      <c r="J89" s="93">
        <f>SUM(J87:J88)</f>
        <v>1482218.3199999998</v>
      </c>
      <c r="K89" s="63"/>
      <c r="L89" s="63"/>
      <c r="M89" s="93">
        <f>SUM(M87:M88)</f>
        <v>1482218.3199999998</v>
      </c>
      <c r="N89" s="63"/>
      <c r="O89" s="93">
        <f>SUM(O87:O88)</f>
        <v>-883502.72</v>
      </c>
      <c r="P89" s="63"/>
      <c r="Q89" s="93">
        <f t="shared" ref="Q89" si="293">SUM(Q87:Q88)</f>
        <v>452066</v>
      </c>
      <c r="R89" s="63"/>
      <c r="S89" s="93">
        <f t="shared" ref="S89" si="294">SUM(S87:S88)</f>
        <v>80629.03</v>
      </c>
      <c r="T89" s="63"/>
      <c r="U89" s="93">
        <f t="shared" ref="U89" si="295">SUM(U87:U88)</f>
        <v>0</v>
      </c>
      <c r="V89" s="63"/>
      <c r="W89" s="93">
        <f t="shared" ref="W89" si="296">SUM(W87:W88)</f>
        <v>0</v>
      </c>
      <c r="X89" s="63"/>
      <c r="Y89" s="93">
        <f t="shared" ref="Y89" si="297">SUM(Y87:Y88)</f>
        <v>283301.21000000002</v>
      </c>
      <c r="Z89" s="63"/>
      <c r="AA89" s="93">
        <f t="shared" ref="AA89" si="298">SUM(AA87:AA88)</f>
        <v>0</v>
      </c>
      <c r="AC89" s="93">
        <f t="shared" ref="AC89" si="299">SUM(AC87:AC88)</f>
        <v>0</v>
      </c>
      <c r="AE89" s="93">
        <f t="shared" ref="AE89" si="300">SUM(AE87:AE88)</f>
        <v>103593.98</v>
      </c>
      <c r="AG89" s="93">
        <f t="shared" ref="AG89" si="301">SUM(AG87:AG88)</f>
        <v>0</v>
      </c>
      <c r="AI89" s="93">
        <f t="shared" ref="AI89" si="302">SUM(AI87:AI88)</f>
        <v>0</v>
      </c>
      <c r="AK89" s="93">
        <f t="shared" ref="AK89" si="303">SUM(AK87:AK88)</f>
        <v>0</v>
      </c>
      <c r="AM89" s="93">
        <f t="shared" ref="AM89" si="304">SUM(AM87:AM88)</f>
        <v>0</v>
      </c>
      <c r="AN89" s="153"/>
      <c r="AO89" s="93">
        <f t="shared" ref="AO89" si="305">SUM(AO87:AO88)</f>
        <v>146649.60000000001</v>
      </c>
      <c r="AP89" s="8"/>
      <c r="AQ89" s="93">
        <f t="shared" ref="AQ89" si="306">SUM(AQ87:AQ88)</f>
        <v>415978.5</v>
      </c>
      <c r="AS89" s="93">
        <f t="shared" ref="AS89" si="307">SUM(AS87:AS88)</f>
        <v>0</v>
      </c>
    </row>
    <row r="90" spans="1:45" s="53" customFormat="1" ht="14.25" x14ac:dyDescent="0.2">
      <c r="A90" s="101">
        <v>2.4</v>
      </c>
      <c r="B90" s="101"/>
      <c r="C90" s="102" t="s">
        <v>198</v>
      </c>
      <c r="D90" s="103"/>
      <c r="E90" s="104"/>
      <c r="F90" s="59"/>
      <c r="G90" s="124"/>
      <c r="H90" s="89"/>
      <c r="I90" s="63"/>
      <c r="J90" s="79"/>
      <c r="K90" s="63"/>
      <c r="L90" s="63"/>
      <c r="M90" s="79"/>
      <c r="N90" s="63"/>
      <c r="O90" s="79"/>
      <c r="P90" s="84"/>
      <c r="Q90" s="79"/>
      <c r="R90" s="63"/>
      <c r="S90" s="79"/>
      <c r="T90" s="63"/>
      <c r="U90" s="85"/>
      <c r="V90" s="84"/>
      <c r="W90" s="79"/>
      <c r="X90" s="63"/>
      <c r="Y90" s="79"/>
      <c r="Z90" s="63"/>
      <c r="AA90" s="85"/>
      <c r="AN90" s="153"/>
      <c r="AP90" s="8"/>
    </row>
    <row r="91" spans="1:45" s="53" customFormat="1" ht="14.25" x14ac:dyDescent="0.2">
      <c r="A91" s="109" t="s">
        <v>199</v>
      </c>
      <c r="B91" s="109"/>
      <c r="C91" s="110" t="s">
        <v>200</v>
      </c>
      <c r="D91" s="103"/>
      <c r="E91" s="104"/>
      <c r="F91" s="59"/>
      <c r="G91" s="124"/>
      <c r="H91" s="89"/>
      <c r="I91" s="63"/>
      <c r="J91" s="79"/>
      <c r="K91" s="63"/>
      <c r="L91" s="63"/>
      <c r="M91" s="79"/>
      <c r="N91" s="63"/>
      <c r="O91" s="79"/>
      <c r="P91" s="84"/>
      <c r="Q91" s="79"/>
      <c r="R91" s="63"/>
      <c r="S91" s="79"/>
      <c r="T91" s="63"/>
      <c r="U91" s="85"/>
      <c r="V91" s="84"/>
      <c r="W91" s="79"/>
      <c r="X91" s="63"/>
      <c r="Y91" s="79"/>
      <c r="Z91" s="63"/>
      <c r="AA91" s="85"/>
      <c r="AN91" s="153"/>
      <c r="AP91" s="8"/>
    </row>
    <row r="92" spans="1:45" s="53" customFormat="1" ht="63.75" x14ac:dyDescent="0.2">
      <c r="A92" s="105" t="s">
        <v>201</v>
      </c>
      <c r="B92" s="99" t="s">
        <v>202</v>
      </c>
      <c r="C92" s="106" t="s">
        <v>203</v>
      </c>
      <c r="D92" s="103" t="s">
        <v>35</v>
      </c>
      <c r="E92" s="104">
        <v>32</v>
      </c>
      <c r="F92" s="58"/>
      <c r="G92" s="124">
        <v>2193.5700000000002</v>
      </c>
      <c r="H92" s="89">
        <f t="shared" si="180"/>
        <v>70194.240000000005</v>
      </c>
      <c r="I92" s="63">
        <f t="shared" si="249"/>
        <v>13.77</v>
      </c>
      <c r="J92" s="79">
        <f t="shared" ref="J92:J98" si="308">Q92+S92+U92+W92+Y92+AA92+AC92+AE92+AG92+AI92+AK92+AM92+AO92+AQ92+AS92</f>
        <v>30205.46</v>
      </c>
      <c r="K92" s="63">
        <f t="shared" si="188"/>
        <v>18.23</v>
      </c>
      <c r="L92" s="63">
        <f t="shared" si="189"/>
        <v>13.77</v>
      </c>
      <c r="M92" s="79">
        <f t="shared" si="190"/>
        <v>30205.46</v>
      </c>
      <c r="N92" s="63">
        <f t="shared" si="250"/>
        <v>18.23</v>
      </c>
      <c r="O92" s="79">
        <f t="shared" si="251"/>
        <v>39988.780000000006</v>
      </c>
      <c r="P92" s="84"/>
      <c r="Q92" s="79">
        <f t="shared" si="181"/>
        <v>0</v>
      </c>
      <c r="R92" s="63"/>
      <c r="S92" s="79">
        <f t="shared" si="182"/>
        <v>0</v>
      </c>
      <c r="T92" s="63"/>
      <c r="U92" s="85">
        <f t="shared" si="183"/>
        <v>0</v>
      </c>
      <c r="V92" s="84">
        <v>8.8800000000000008</v>
      </c>
      <c r="W92" s="79">
        <f t="shared" ref="W92:W98" si="309">ROUND(V92*G92,2)</f>
        <v>19478.900000000001</v>
      </c>
      <c r="X92" s="63"/>
      <c r="Y92" s="79">
        <f t="shared" ref="Y92:Y98" si="310">ROUND(X92*G92,2)</f>
        <v>0</v>
      </c>
      <c r="Z92" s="63"/>
      <c r="AA92" s="85">
        <f t="shared" ref="AA92:AA98" si="311">ROUND(Z92*G92,2)</f>
        <v>0</v>
      </c>
      <c r="AB92" s="53">
        <v>4.8899999999999997</v>
      </c>
      <c r="AC92" s="79">
        <f t="shared" ref="AC92:AC98" si="312">ROUND(AB92*G92,2)</f>
        <v>10726.56</v>
      </c>
      <c r="AE92" s="79">
        <f t="shared" ref="AE92:AE98" si="313">ROUND(AD92*G92,2)</f>
        <v>0</v>
      </c>
      <c r="AG92" s="79">
        <f t="shared" ref="AG92:AG98" si="314">ROUND(AF92*G92,2)</f>
        <v>0</v>
      </c>
      <c r="AI92" s="79">
        <f t="shared" ref="AI92:AI98" si="315">ROUND(AH92*G92,2)</f>
        <v>0</v>
      </c>
      <c r="AK92" s="79">
        <f t="shared" ref="AK92:AK98" si="316">ROUND(AJ92*G92,2)</f>
        <v>0</v>
      </c>
      <c r="AM92" s="79">
        <f t="shared" ref="AM92:AM98" si="317">ROUND(AL92*G92,2)</f>
        <v>0</v>
      </c>
      <c r="AN92" s="153"/>
      <c r="AO92" s="79">
        <f t="shared" ref="AO92:AO98" si="318">ROUND(AN92*G92,2)</f>
        <v>0</v>
      </c>
      <c r="AP92" s="8"/>
      <c r="AQ92" s="79">
        <f t="shared" ref="AQ92:AQ98" si="319">ROUND(AP92*G92,2)</f>
        <v>0</v>
      </c>
      <c r="AS92" s="79">
        <f t="shared" ref="AS92:AS98" si="320">ROUND(AR92*G92,2)</f>
        <v>0</v>
      </c>
    </row>
    <row r="93" spans="1:45" s="10" customFormat="1" ht="63.75" x14ac:dyDescent="0.2">
      <c r="A93" s="105" t="s">
        <v>204</v>
      </c>
      <c r="B93" s="99" t="s">
        <v>205</v>
      </c>
      <c r="C93" s="106" t="s">
        <v>206</v>
      </c>
      <c r="D93" s="103" t="s">
        <v>35</v>
      </c>
      <c r="E93" s="104">
        <v>25</v>
      </c>
      <c r="F93" s="58"/>
      <c r="G93" s="124">
        <v>1864.66</v>
      </c>
      <c r="H93" s="89">
        <f t="shared" si="180"/>
        <v>46616.5</v>
      </c>
      <c r="I93" s="63">
        <f t="shared" si="249"/>
        <v>38.5</v>
      </c>
      <c r="J93" s="79">
        <f t="shared" si="308"/>
        <v>71789.41</v>
      </c>
      <c r="K93" s="63">
        <f t="shared" si="188"/>
        <v>-13.5</v>
      </c>
      <c r="L93" s="63">
        <f t="shared" si="189"/>
        <v>38.5</v>
      </c>
      <c r="M93" s="79">
        <f t="shared" si="190"/>
        <v>71789.41</v>
      </c>
      <c r="N93" s="63">
        <f>E93-I93</f>
        <v>-13.5</v>
      </c>
      <c r="O93" s="79">
        <f>H93-J93</f>
        <v>-25172.910000000003</v>
      </c>
      <c r="P93" s="84"/>
      <c r="Q93" s="79">
        <f t="shared" si="181"/>
        <v>0</v>
      </c>
      <c r="R93" s="63"/>
      <c r="S93" s="79">
        <f t="shared" si="182"/>
        <v>0</v>
      </c>
      <c r="T93" s="63"/>
      <c r="U93" s="85">
        <f t="shared" si="183"/>
        <v>0</v>
      </c>
      <c r="V93" s="84"/>
      <c r="W93" s="79">
        <f t="shared" si="309"/>
        <v>0</v>
      </c>
      <c r="X93" s="63"/>
      <c r="Y93" s="79">
        <f t="shared" si="310"/>
        <v>0</v>
      </c>
      <c r="Z93" s="63"/>
      <c r="AA93" s="85">
        <f t="shared" si="311"/>
        <v>0</v>
      </c>
      <c r="AC93" s="79">
        <f t="shared" si="312"/>
        <v>0</v>
      </c>
      <c r="AE93" s="79">
        <f t="shared" si="313"/>
        <v>0</v>
      </c>
      <c r="AG93" s="79">
        <f t="shared" si="314"/>
        <v>0</v>
      </c>
      <c r="AH93" s="53"/>
      <c r="AI93" s="79">
        <f t="shared" si="315"/>
        <v>0</v>
      </c>
      <c r="AJ93" s="53"/>
      <c r="AK93" s="79">
        <f t="shared" si="316"/>
        <v>0</v>
      </c>
      <c r="AL93" s="53"/>
      <c r="AM93" s="79">
        <f t="shared" si="317"/>
        <v>0</v>
      </c>
      <c r="AN93" s="154">
        <v>25</v>
      </c>
      <c r="AO93" s="79">
        <f t="shared" si="318"/>
        <v>46616.5</v>
      </c>
      <c r="AP93" s="10">
        <v>13.5</v>
      </c>
      <c r="AQ93" s="79">
        <f t="shared" si="319"/>
        <v>25172.91</v>
      </c>
      <c r="AS93" s="79">
        <f t="shared" si="320"/>
        <v>0</v>
      </c>
    </row>
    <row r="94" spans="1:45" s="53" customFormat="1" ht="63.75" x14ac:dyDescent="0.2">
      <c r="A94" s="105" t="s">
        <v>207</v>
      </c>
      <c r="B94" s="99" t="s">
        <v>208</v>
      </c>
      <c r="C94" s="106" t="s">
        <v>209</v>
      </c>
      <c r="D94" s="103" t="s">
        <v>35</v>
      </c>
      <c r="E94" s="104">
        <v>156</v>
      </c>
      <c r="F94" s="59"/>
      <c r="G94" s="124">
        <v>2452.11</v>
      </c>
      <c r="H94" s="89">
        <f t="shared" si="180"/>
        <v>382529.16</v>
      </c>
      <c r="I94" s="63">
        <f t="shared" si="249"/>
        <v>156</v>
      </c>
      <c r="J94" s="79">
        <f>Q94+S94+U94+W94+Y94+AA94+AC94+AE94+AG94+AI94+AK94+AM94+AO94+AQ94+AS94</f>
        <v>382529.16</v>
      </c>
      <c r="K94" s="63">
        <f t="shared" si="188"/>
        <v>0</v>
      </c>
      <c r="L94" s="63">
        <f t="shared" si="189"/>
        <v>156</v>
      </c>
      <c r="M94" s="79">
        <f t="shared" si="190"/>
        <v>382529.16</v>
      </c>
      <c r="N94" s="63">
        <f>E94-I94</f>
        <v>0</v>
      </c>
      <c r="O94" s="79">
        <f>H94-J94</f>
        <v>0</v>
      </c>
      <c r="P94" s="84"/>
      <c r="Q94" s="79">
        <f t="shared" si="181"/>
        <v>0</v>
      </c>
      <c r="R94" s="63"/>
      <c r="S94" s="79">
        <f t="shared" si="182"/>
        <v>0</v>
      </c>
      <c r="T94" s="63"/>
      <c r="U94" s="85">
        <f t="shared" si="183"/>
        <v>0</v>
      </c>
      <c r="V94" s="84">
        <v>78</v>
      </c>
      <c r="W94" s="79">
        <f t="shared" si="309"/>
        <v>191264.58</v>
      </c>
      <c r="X94" s="63"/>
      <c r="Y94" s="79">
        <f t="shared" si="310"/>
        <v>0</v>
      </c>
      <c r="Z94" s="63"/>
      <c r="AA94" s="85">
        <f t="shared" si="311"/>
        <v>0</v>
      </c>
      <c r="AC94" s="79">
        <f t="shared" si="312"/>
        <v>0</v>
      </c>
      <c r="AE94" s="79">
        <f t="shared" si="313"/>
        <v>0</v>
      </c>
      <c r="AG94" s="79">
        <f t="shared" si="314"/>
        <v>0</v>
      </c>
      <c r="AI94" s="79">
        <f t="shared" si="315"/>
        <v>0</v>
      </c>
      <c r="AK94" s="79">
        <f t="shared" si="316"/>
        <v>0</v>
      </c>
      <c r="AM94" s="79">
        <f t="shared" si="317"/>
        <v>0</v>
      </c>
      <c r="AN94" s="153">
        <v>78</v>
      </c>
      <c r="AO94" s="79">
        <f t="shared" si="318"/>
        <v>191264.58</v>
      </c>
      <c r="AP94" s="8"/>
      <c r="AQ94" s="79">
        <f t="shared" si="319"/>
        <v>0</v>
      </c>
      <c r="AS94" s="79">
        <f t="shared" si="320"/>
        <v>0</v>
      </c>
    </row>
    <row r="95" spans="1:45" s="94" customFormat="1" ht="63.75" x14ac:dyDescent="0.2">
      <c r="A95" s="105" t="s">
        <v>210</v>
      </c>
      <c r="B95" s="105" t="s">
        <v>211</v>
      </c>
      <c r="C95" s="106" t="s">
        <v>212</v>
      </c>
      <c r="D95" s="103" t="s">
        <v>35</v>
      </c>
      <c r="E95" s="104">
        <v>165</v>
      </c>
      <c r="F95" s="59"/>
      <c r="G95" s="124">
        <v>3119.36</v>
      </c>
      <c r="H95" s="89">
        <f t="shared" si="180"/>
        <v>514694.40000000002</v>
      </c>
      <c r="I95" s="63">
        <f t="shared" si="249"/>
        <v>168.94</v>
      </c>
      <c r="J95" s="79">
        <f t="shared" si="308"/>
        <v>526984.68000000005</v>
      </c>
      <c r="K95" s="63">
        <f t="shared" si="188"/>
        <v>-3.9399999999999977</v>
      </c>
      <c r="L95" s="63">
        <f t="shared" si="189"/>
        <v>168.94</v>
      </c>
      <c r="M95" s="79">
        <f t="shared" si="190"/>
        <v>526984.68000000005</v>
      </c>
      <c r="N95" s="63">
        <f t="shared" ref="N95:N110" si="321">E95-I95</f>
        <v>-3.9399999999999977</v>
      </c>
      <c r="O95" s="79">
        <f t="shared" ref="O95:O110" si="322">H95-J95</f>
        <v>-12290.280000000028</v>
      </c>
      <c r="P95" s="84"/>
      <c r="Q95" s="79">
        <f t="shared" si="181"/>
        <v>0</v>
      </c>
      <c r="R95" s="63"/>
      <c r="S95" s="79">
        <f t="shared" si="182"/>
        <v>0</v>
      </c>
      <c r="T95" s="63"/>
      <c r="U95" s="85">
        <f t="shared" si="183"/>
        <v>0</v>
      </c>
      <c r="V95" s="84"/>
      <c r="W95" s="79">
        <f t="shared" si="309"/>
        <v>0</v>
      </c>
      <c r="X95" s="63"/>
      <c r="Y95" s="79">
        <f t="shared" si="310"/>
        <v>0</v>
      </c>
      <c r="Z95" s="63"/>
      <c r="AA95" s="85">
        <f t="shared" si="311"/>
        <v>0</v>
      </c>
      <c r="AB95" s="94">
        <v>84.47</v>
      </c>
      <c r="AC95" s="79">
        <f t="shared" si="312"/>
        <v>263492.34000000003</v>
      </c>
      <c r="AE95" s="79">
        <f t="shared" si="313"/>
        <v>0</v>
      </c>
      <c r="AG95" s="79">
        <f t="shared" si="314"/>
        <v>0</v>
      </c>
      <c r="AH95" s="53"/>
      <c r="AI95" s="79">
        <f t="shared" si="315"/>
        <v>0</v>
      </c>
      <c r="AJ95" s="53"/>
      <c r="AK95" s="79">
        <f t="shared" si="316"/>
        <v>0</v>
      </c>
      <c r="AL95" s="53"/>
      <c r="AM95" s="79">
        <f t="shared" si="317"/>
        <v>0</v>
      </c>
      <c r="AN95" s="154">
        <v>80.53</v>
      </c>
      <c r="AO95" s="79">
        <f t="shared" si="318"/>
        <v>251202.06</v>
      </c>
      <c r="AP95" s="10">
        <v>3.94</v>
      </c>
      <c r="AQ95" s="79">
        <f t="shared" si="319"/>
        <v>12290.28</v>
      </c>
      <c r="AS95" s="79">
        <f t="shared" si="320"/>
        <v>0</v>
      </c>
    </row>
    <row r="96" spans="1:45" s="53" customFormat="1" ht="63.75" x14ac:dyDescent="0.2">
      <c r="A96" s="105" t="s">
        <v>213</v>
      </c>
      <c r="B96" s="99" t="s">
        <v>214</v>
      </c>
      <c r="C96" s="106" t="s">
        <v>215</v>
      </c>
      <c r="D96" s="103" t="s">
        <v>35</v>
      </c>
      <c r="E96" s="104">
        <v>50.4</v>
      </c>
      <c r="F96" s="58"/>
      <c r="G96" s="124">
        <v>4119.33</v>
      </c>
      <c r="H96" s="89">
        <f t="shared" si="180"/>
        <v>207614.23</v>
      </c>
      <c r="I96" s="63">
        <f t="shared" si="249"/>
        <v>34.26</v>
      </c>
      <c r="J96" s="79">
        <f t="shared" si="308"/>
        <v>141128.25</v>
      </c>
      <c r="K96" s="63">
        <f t="shared" si="188"/>
        <v>16.14</v>
      </c>
      <c r="L96" s="63">
        <f t="shared" si="189"/>
        <v>34.26</v>
      </c>
      <c r="M96" s="79">
        <f t="shared" si="190"/>
        <v>141128.25</v>
      </c>
      <c r="N96" s="63">
        <f t="shared" si="321"/>
        <v>16.14</v>
      </c>
      <c r="O96" s="79">
        <f t="shared" si="322"/>
        <v>66485.98000000001</v>
      </c>
      <c r="P96" s="84"/>
      <c r="Q96" s="79">
        <f t="shared" si="181"/>
        <v>0</v>
      </c>
      <c r="R96" s="63"/>
      <c r="S96" s="79">
        <f t="shared" si="182"/>
        <v>0</v>
      </c>
      <c r="T96" s="63"/>
      <c r="U96" s="85">
        <f t="shared" si="183"/>
        <v>0</v>
      </c>
      <c r="V96" s="84"/>
      <c r="W96" s="79">
        <f t="shared" si="309"/>
        <v>0</v>
      </c>
      <c r="X96" s="63"/>
      <c r="Y96" s="79">
        <f t="shared" si="310"/>
        <v>0</v>
      </c>
      <c r="Z96" s="63"/>
      <c r="AA96" s="85">
        <f t="shared" si="311"/>
        <v>0</v>
      </c>
      <c r="AB96" s="53">
        <v>34.26</v>
      </c>
      <c r="AC96" s="79">
        <f t="shared" si="312"/>
        <v>141128.25</v>
      </c>
      <c r="AE96" s="79">
        <f t="shared" si="313"/>
        <v>0</v>
      </c>
      <c r="AG96" s="79">
        <f t="shared" si="314"/>
        <v>0</v>
      </c>
      <c r="AI96" s="79">
        <f t="shared" si="315"/>
        <v>0</v>
      </c>
      <c r="AK96" s="79">
        <f t="shared" si="316"/>
        <v>0</v>
      </c>
      <c r="AM96" s="79">
        <f t="shared" si="317"/>
        <v>0</v>
      </c>
      <c r="AN96" s="153"/>
      <c r="AO96" s="79">
        <f t="shared" si="318"/>
        <v>0</v>
      </c>
      <c r="AP96" s="8"/>
      <c r="AQ96" s="79">
        <f t="shared" si="319"/>
        <v>0</v>
      </c>
      <c r="AS96" s="79">
        <f t="shared" si="320"/>
        <v>0</v>
      </c>
    </row>
    <row r="97" spans="1:45" s="53" customFormat="1" ht="76.5" x14ac:dyDescent="0.2">
      <c r="A97" s="105" t="s">
        <v>216</v>
      </c>
      <c r="B97" s="119" t="s">
        <v>217</v>
      </c>
      <c r="C97" s="106" t="s">
        <v>218</v>
      </c>
      <c r="D97" s="103" t="s">
        <v>35</v>
      </c>
      <c r="E97" s="104">
        <v>144</v>
      </c>
      <c r="F97" s="59"/>
      <c r="G97" s="124">
        <v>3276.33</v>
      </c>
      <c r="H97" s="89">
        <f t="shared" si="180"/>
        <v>471791.52</v>
      </c>
      <c r="I97" s="63">
        <f t="shared" si="249"/>
        <v>92.449999999999989</v>
      </c>
      <c r="J97" s="79">
        <f t="shared" si="308"/>
        <v>302896.70999999996</v>
      </c>
      <c r="K97" s="63">
        <f t="shared" si="188"/>
        <v>51.550000000000011</v>
      </c>
      <c r="L97" s="63">
        <f t="shared" si="189"/>
        <v>92.449999999999989</v>
      </c>
      <c r="M97" s="79">
        <f t="shared" si="190"/>
        <v>302896.70999999996</v>
      </c>
      <c r="N97" s="63">
        <f t="shared" si="321"/>
        <v>51.550000000000011</v>
      </c>
      <c r="O97" s="79">
        <f t="shared" si="322"/>
        <v>168894.81000000006</v>
      </c>
      <c r="P97" s="84"/>
      <c r="Q97" s="79">
        <f t="shared" si="181"/>
        <v>0</v>
      </c>
      <c r="R97" s="63"/>
      <c r="S97" s="79">
        <f t="shared" si="182"/>
        <v>0</v>
      </c>
      <c r="T97" s="63"/>
      <c r="U97" s="85">
        <f t="shared" si="183"/>
        <v>0</v>
      </c>
      <c r="V97" s="84">
        <v>7.13</v>
      </c>
      <c r="W97" s="79">
        <f t="shared" si="309"/>
        <v>23360.23</v>
      </c>
      <c r="X97" s="63"/>
      <c r="Y97" s="79">
        <f t="shared" si="310"/>
        <v>0</v>
      </c>
      <c r="Z97" s="63"/>
      <c r="AA97" s="85">
        <f t="shared" si="311"/>
        <v>0</v>
      </c>
      <c r="AB97" s="94">
        <v>85.32</v>
      </c>
      <c r="AC97" s="79">
        <f t="shared" si="312"/>
        <v>279536.48</v>
      </c>
      <c r="AE97" s="79">
        <f t="shared" si="313"/>
        <v>0</v>
      </c>
      <c r="AG97" s="79">
        <f t="shared" si="314"/>
        <v>0</v>
      </c>
      <c r="AI97" s="79">
        <f t="shared" si="315"/>
        <v>0</v>
      </c>
      <c r="AK97" s="79">
        <f t="shared" si="316"/>
        <v>0</v>
      </c>
      <c r="AM97" s="79">
        <f t="shared" si="317"/>
        <v>0</v>
      </c>
      <c r="AN97" s="154"/>
      <c r="AO97" s="79">
        <f t="shared" si="318"/>
        <v>0</v>
      </c>
      <c r="AP97" s="8"/>
      <c r="AQ97" s="79">
        <f t="shared" si="319"/>
        <v>0</v>
      </c>
      <c r="AS97" s="79">
        <f t="shared" si="320"/>
        <v>0</v>
      </c>
    </row>
    <row r="98" spans="1:45" s="53" customFormat="1" ht="63.75" x14ac:dyDescent="0.2">
      <c r="A98" s="105" t="s">
        <v>219</v>
      </c>
      <c r="B98" s="99" t="s">
        <v>214</v>
      </c>
      <c r="C98" s="106" t="s">
        <v>220</v>
      </c>
      <c r="D98" s="103" t="s">
        <v>35</v>
      </c>
      <c r="E98" s="104">
        <v>5</v>
      </c>
      <c r="F98" s="59"/>
      <c r="G98" s="124">
        <v>5773.88</v>
      </c>
      <c r="H98" s="89">
        <f t="shared" si="180"/>
        <v>28869.4</v>
      </c>
      <c r="I98" s="63">
        <f t="shared" si="249"/>
        <v>4.0999999999999996</v>
      </c>
      <c r="J98" s="79">
        <f t="shared" si="308"/>
        <v>23672.91</v>
      </c>
      <c r="K98" s="63">
        <f t="shared" si="188"/>
        <v>0.90000000000000036</v>
      </c>
      <c r="L98" s="63">
        <f t="shared" si="189"/>
        <v>4.0999999999999996</v>
      </c>
      <c r="M98" s="79">
        <f t="shared" si="190"/>
        <v>23672.91</v>
      </c>
      <c r="N98" s="63">
        <f t="shared" si="321"/>
        <v>0.90000000000000036</v>
      </c>
      <c r="O98" s="79">
        <f t="shared" si="322"/>
        <v>5196.4900000000016</v>
      </c>
      <c r="P98" s="84"/>
      <c r="Q98" s="79">
        <f t="shared" si="181"/>
        <v>0</v>
      </c>
      <c r="R98" s="63"/>
      <c r="S98" s="79">
        <f t="shared" si="182"/>
        <v>0</v>
      </c>
      <c r="T98" s="63"/>
      <c r="U98" s="85">
        <f t="shared" si="183"/>
        <v>0</v>
      </c>
      <c r="V98" s="84"/>
      <c r="W98" s="79">
        <f t="shared" si="309"/>
        <v>0</v>
      </c>
      <c r="X98" s="63"/>
      <c r="Y98" s="79">
        <f t="shared" si="310"/>
        <v>0</v>
      </c>
      <c r="Z98" s="63"/>
      <c r="AA98" s="85">
        <f t="shared" si="311"/>
        <v>0</v>
      </c>
      <c r="AB98" s="94">
        <v>4.0999999999999996</v>
      </c>
      <c r="AC98" s="79">
        <f t="shared" si="312"/>
        <v>23672.91</v>
      </c>
      <c r="AE98" s="79">
        <f t="shared" si="313"/>
        <v>0</v>
      </c>
      <c r="AG98" s="79">
        <f t="shared" si="314"/>
        <v>0</v>
      </c>
      <c r="AI98" s="79">
        <f t="shared" si="315"/>
        <v>0</v>
      </c>
      <c r="AK98" s="79">
        <f t="shared" si="316"/>
        <v>0</v>
      </c>
      <c r="AM98" s="79">
        <f t="shared" si="317"/>
        <v>0</v>
      </c>
      <c r="AN98" s="154"/>
      <c r="AO98" s="79">
        <f t="shared" si="318"/>
        <v>0</v>
      </c>
      <c r="AP98" s="8"/>
      <c r="AQ98" s="79">
        <f t="shared" si="319"/>
        <v>0</v>
      </c>
      <c r="AS98" s="79">
        <f t="shared" si="320"/>
        <v>0</v>
      </c>
    </row>
    <row r="99" spans="1:45" s="53" customFormat="1" ht="15" x14ac:dyDescent="0.2">
      <c r="A99" s="105"/>
      <c r="B99" s="105"/>
      <c r="C99" s="106"/>
      <c r="D99" s="103"/>
      <c r="E99" s="104"/>
      <c r="F99" s="58"/>
      <c r="G99" s="125" t="s">
        <v>22</v>
      </c>
      <c r="H99" s="93">
        <f>SUM(H92:H98)</f>
        <v>1722309.45</v>
      </c>
      <c r="I99" s="63"/>
      <c r="J99" s="93">
        <f>SUM(J92:J98)</f>
        <v>1479206.5799999998</v>
      </c>
      <c r="K99" s="63"/>
      <c r="L99" s="63"/>
      <c r="M99" s="93">
        <f>SUM(M92:M98)</f>
        <v>1479206.5799999998</v>
      </c>
      <c r="N99" s="63"/>
      <c r="O99" s="93">
        <f>SUM(O92:O98)</f>
        <v>243102.87000000002</v>
      </c>
      <c r="P99" s="63"/>
      <c r="Q99" s="93">
        <f t="shared" ref="Q99" si="323">SUM(Q92:Q98)</f>
        <v>0</v>
      </c>
      <c r="R99" s="63"/>
      <c r="S99" s="93">
        <f t="shared" ref="S99" si="324">SUM(S92:S98)</f>
        <v>0</v>
      </c>
      <c r="T99" s="63"/>
      <c r="U99" s="93">
        <f t="shared" ref="U99" si="325">SUM(U92:U98)</f>
        <v>0</v>
      </c>
      <c r="V99" s="63"/>
      <c r="W99" s="93">
        <f t="shared" ref="W99" si="326">SUM(W92:W98)</f>
        <v>234103.71</v>
      </c>
      <c r="X99" s="63"/>
      <c r="Y99" s="93">
        <f t="shared" ref="Y99" si="327">SUM(Y92:Y98)</f>
        <v>0</v>
      </c>
      <c r="Z99" s="63"/>
      <c r="AA99" s="93">
        <f t="shared" ref="AA99" si="328">SUM(AA92:AA98)</f>
        <v>0</v>
      </c>
      <c r="AC99" s="93">
        <f t="shared" ref="AC99" si="329">SUM(AC92:AC98)</f>
        <v>718556.54</v>
      </c>
      <c r="AE99" s="93">
        <f t="shared" ref="AE99" si="330">SUM(AE92:AE98)</f>
        <v>0</v>
      </c>
      <c r="AG99" s="93">
        <f t="shared" ref="AG99" si="331">SUM(AG92:AG98)</f>
        <v>0</v>
      </c>
      <c r="AI99" s="93">
        <f t="shared" ref="AI99" si="332">SUM(AI92:AI98)</f>
        <v>0</v>
      </c>
      <c r="AK99" s="93">
        <f t="shared" ref="AK99" si="333">SUM(AK92:AK98)</f>
        <v>0</v>
      </c>
      <c r="AM99" s="93">
        <f t="shared" ref="AM99" si="334">SUM(AM92:AM98)</f>
        <v>0</v>
      </c>
      <c r="AN99" s="153"/>
      <c r="AO99" s="93">
        <f t="shared" ref="AO99" si="335">SUM(AO92:AO98)</f>
        <v>489083.14</v>
      </c>
      <c r="AP99" s="8"/>
      <c r="AQ99" s="93">
        <f t="shared" ref="AQ99" si="336">SUM(AQ92:AQ98)</f>
        <v>37463.19</v>
      </c>
      <c r="AS99" s="93">
        <f t="shared" ref="AS99" si="337">SUM(AS92:AS98)</f>
        <v>0</v>
      </c>
    </row>
    <row r="100" spans="1:45" s="53" customFormat="1" ht="14.25" x14ac:dyDescent="0.2">
      <c r="A100" s="111">
        <v>2.5</v>
      </c>
      <c r="B100" s="111"/>
      <c r="C100" s="102" t="s">
        <v>221</v>
      </c>
      <c r="D100" s="103"/>
      <c r="E100" s="104"/>
      <c r="F100" s="59"/>
      <c r="G100" s="124"/>
      <c r="H100" s="89"/>
      <c r="I100" s="63"/>
      <c r="J100" s="79"/>
      <c r="K100" s="63"/>
      <c r="L100" s="63"/>
      <c r="M100" s="79"/>
      <c r="N100" s="63"/>
      <c r="O100" s="79"/>
      <c r="P100" s="84"/>
      <c r="Q100" s="79"/>
      <c r="R100" s="63"/>
      <c r="S100" s="79"/>
      <c r="T100" s="63"/>
      <c r="U100" s="85"/>
      <c r="V100" s="84"/>
      <c r="W100" s="79"/>
      <c r="X100" s="63"/>
      <c r="Y100" s="79"/>
      <c r="Z100" s="63"/>
      <c r="AA100" s="85"/>
      <c r="AN100" s="153"/>
      <c r="AP100" s="8"/>
    </row>
    <row r="101" spans="1:45" s="53" customFormat="1" ht="38.25" x14ac:dyDescent="0.2">
      <c r="A101" s="107" t="s">
        <v>222</v>
      </c>
      <c r="B101" s="112" t="s">
        <v>223</v>
      </c>
      <c r="C101" s="106" t="s">
        <v>224</v>
      </c>
      <c r="D101" s="103" t="s">
        <v>225</v>
      </c>
      <c r="E101" s="104">
        <v>97000</v>
      </c>
      <c r="F101" s="58"/>
      <c r="G101" s="124">
        <v>13.42</v>
      </c>
      <c r="H101" s="89">
        <f t="shared" si="180"/>
        <v>1301740</v>
      </c>
      <c r="I101" s="63">
        <f t="shared" si="249"/>
        <v>83218.600000000006</v>
      </c>
      <c r="J101" s="79">
        <f t="shared" ref="J101" si="338">Q101+S101+U101+W101+Y101+AA101+AC101+AE101+AG101+AI101+AK101+AM101+AO101+AQ101+AS101</f>
        <v>1116793.6200000001</v>
      </c>
      <c r="K101" s="63">
        <f t="shared" si="188"/>
        <v>13781.399999999994</v>
      </c>
      <c r="L101" s="63">
        <f t="shared" si="189"/>
        <v>83218.600000000006</v>
      </c>
      <c r="M101" s="79">
        <f t="shared" si="190"/>
        <v>1116793.6200000001</v>
      </c>
      <c r="N101" s="63">
        <f t="shared" si="321"/>
        <v>13781.399999999994</v>
      </c>
      <c r="O101" s="79">
        <f t="shared" si="322"/>
        <v>184946.37999999989</v>
      </c>
      <c r="P101" s="84">
        <v>30000</v>
      </c>
      <c r="Q101" s="79">
        <f t="shared" si="181"/>
        <v>402600</v>
      </c>
      <c r="R101" s="63"/>
      <c r="S101" s="79">
        <f t="shared" si="182"/>
        <v>0</v>
      </c>
      <c r="T101" s="63"/>
      <c r="U101" s="85">
        <f t="shared" si="183"/>
        <v>0</v>
      </c>
      <c r="V101" s="84">
        <v>6520</v>
      </c>
      <c r="W101" s="79">
        <f t="shared" ref="W101:W102" si="339">ROUND(V101*G101,2)</f>
        <v>87498.4</v>
      </c>
      <c r="X101" s="63"/>
      <c r="Y101" s="79">
        <f t="shared" ref="Y101:Y102" si="340">ROUND(X101*G101,2)</f>
        <v>0</v>
      </c>
      <c r="Z101" s="63"/>
      <c r="AA101" s="85">
        <f t="shared" ref="AA101:AA102" si="341">ROUND(Z101*G101,2)</f>
        <v>0</v>
      </c>
      <c r="AB101" s="94">
        <v>8349.2999999999993</v>
      </c>
      <c r="AC101" s="79">
        <f t="shared" ref="AC101:AC102" si="342">ROUND(AB101*G101,2)</f>
        <v>112047.61</v>
      </c>
      <c r="AE101" s="79">
        <f t="shared" ref="AE101:AE102" si="343">ROUND(AD101*G101,2)</f>
        <v>0</v>
      </c>
      <c r="AG101" s="79">
        <f t="shared" ref="AG101:AG102" si="344">ROUND(AF101*G101,2)</f>
        <v>0</v>
      </c>
      <c r="AH101" s="53">
        <v>8349.2999999999993</v>
      </c>
      <c r="AI101" s="79">
        <f t="shared" ref="AI101:AI102" si="345">ROUND(AH101*G101,2)</f>
        <v>112047.61</v>
      </c>
      <c r="AK101" s="79">
        <f t="shared" ref="AK101:AK102" si="346">ROUND(AJ101*G101,2)</f>
        <v>0</v>
      </c>
      <c r="AM101" s="79">
        <f t="shared" ref="AM101:AM102" si="347">ROUND(AL101*G101,2)</f>
        <v>0</v>
      </c>
      <c r="AN101" s="154">
        <v>30000</v>
      </c>
      <c r="AO101" s="150">
        <f t="shared" ref="AO101:AO102" si="348">ROUND(AN101*G101,2)</f>
        <v>402600</v>
      </c>
      <c r="AP101" s="8"/>
      <c r="AQ101" s="79">
        <f t="shared" ref="AQ101:AQ102" si="349">ROUND(AP101*G101,2)</f>
        <v>0</v>
      </c>
      <c r="AS101" s="79">
        <f t="shared" ref="AS101:AS102" si="350">ROUND(AR101*G101,2)</f>
        <v>0</v>
      </c>
    </row>
    <row r="102" spans="1:45" s="94" customFormat="1" ht="76.5" x14ac:dyDescent="0.2">
      <c r="A102" s="108" t="s">
        <v>226</v>
      </c>
      <c r="B102" s="112" t="s">
        <v>227</v>
      </c>
      <c r="C102" s="106" t="s">
        <v>228</v>
      </c>
      <c r="D102" s="103" t="s">
        <v>225</v>
      </c>
      <c r="E102" s="113">
        <v>97000</v>
      </c>
      <c r="F102" s="59"/>
      <c r="G102" s="124">
        <v>8.7799999999999994</v>
      </c>
      <c r="H102" s="89">
        <f t="shared" si="180"/>
        <v>851660</v>
      </c>
      <c r="I102" s="63">
        <f t="shared" si="249"/>
        <v>44443.65</v>
      </c>
      <c r="J102" s="79">
        <f>Q102+S102+U102+W102+Y102+AA102+AC102+AE102+AG102+AI102+AK102+AM102+AO102+AQ102+AS102</f>
        <v>390215.24000000005</v>
      </c>
      <c r="K102" s="63">
        <f t="shared" si="188"/>
        <v>52556.35</v>
      </c>
      <c r="L102" s="63">
        <f t="shared" si="189"/>
        <v>44443.65</v>
      </c>
      <c r="M102" s="79">
        <f t="shared" si="190"/>
        <v>390215.24000000005</v>
      </c>
      <c r="N102" s="63">
        <f t="shared" si="321"/>
        <v>52556.35</v>
      </c>
      <c r="O102" s="79">
        <f t="shared" si="322"/>
        <v>461444.75999999995</v>
      </c>
      <c r="P102" s="84"/>
      <c r="Q102" s="79">
        <f t="shared" si="181"/>
        <v>0</v>
      </c>
      <c r="R102" s="63"/>
      <c r="S102" s="79">
        <f t="shared" si="182"/>
        <v>0</v>
      </c>
      <c r="T102" s="63"/>
      <c r="U102" s="85">
        <f t="shared" si="183"/>
        <v>0</v>
      </c>
      <c r="V102" s="84"/>
      <c r="W102" s="79">
        <f t="shared" si="339"/>
        <v>0</v>
      </c>
      <c r="X102" s="63"/>
      <c r="Y102" s="79">
        <f t="shared" si="340"/>
        <v>0</v>
      </c>
      <c r="Z102" s="63"/>
      <c r="AA102" s="85">
        <f t="shared" si="341"/>
        <v>0</v>
      </c>
      <c r="AB102" s="94">
        <v>26678.95</v>
      </c>
      <c r="AC102" s="79">
        <f t="shared" si="342"/>
        <v>234241.18</v>
      </c>
      <c r="AE102" s="79">
        <f t="shared" si="343"/>
        <v>0</v>
      </c>
      <c r="AG102" s="79">
        <f t="shared" si="344"/>
        <v>0</v>
      </c>
      <c r="AH102" s="53">
        <v>8349.2999999999993</v>
      </c>
      <c r="AI102" s="79">
        <f t="shared" si="345"/>
        <v>73306.850000000006</v>
      </c>
      <c r="AJ102" s="53"/>
      <c r="AK102" s="79">
        <f t="shared" si="346"/>
        <v>0</v>
      </c>
      <c r="AL102" s="53"/>
      <c r="AM102" s="79">
        <f t="shared" si="347"/>
        <v>0</v>
      </c>
      <c r="AN102" s="154">
        <v>9415.4</v>
      </c>
      <c r="AO102" s="150">
        <f t="shared" si="348"/>
        <v>82667.210000000006</v>
      </c>
      <c r="AP102" s="10"/>
      <c r="AQ102" s="79">
        <f t="shared" si="349"/>
        <v>0</v>
      </c>
      <c r="AS102" s="79">
        <f t="shared" si="350"/>
        <v>0</v>
      </c>
    </row>
    <row r="103" spans="1:45" s="8" customFormat="1" ht="15" x14ac:dyDescent="0.2">
      <c r="A103" s="105"/>
      <c r="B103" s="105"/>
      <c r="C103" s="106"/>
      <c r="D103" s="103"/>
      <c r="E103" s="104"/>
      <c r="F103" s="58"/>
      <c r="G103" s="125" t="s">
        <v>22</v>
      </c>
      <c r="H103" s="93">
        <f>SUM(H101:H102)</f>
        <v>2153400</v>
      </c>
      <c r="I103" s="63"/>
      <c r="J103" s="93">
        <f>SUM(J101:J102)</f>
        <v>1507008.86</v>
      </c>
      <c r="K103" s="63"/>
      <c r="L103" s="63"/>
      <c r="M103" s="93">
        <f>SUM(M101:M102)</f>
        <v>1507008.86</v>
      </c>
      <c r="N103" s="63"/>
      <c r="O103" s="93">
        <f>SUM(O101:O102)</f>
        <v>646391.1399999999</v>
      </c>
      <c r="P103" s="63"/>
      <c r="Q103" s="93">
        <f t="shared" ref="Q103" si="351">SUM(Q101:Q102)</f>
        <v>402600</v>
      </c>
      <c r="R103" s="63"/>
      <c r="S103" s="93">
        <f t="shared" ref="S103" si="352">SUM(S101:S102)</f>
        <v>0</v>
      </c>
      <c r="T103" s="63"/>
      <c r="U103" s="93">
        <f t="shared" ref="U103" si="353">SUM(U101:U102)</f>
        <v>0</v>
      </c>
      <c r="V103" s="63"/>
      <c r="W103" s="93">
        <f t="shared" ref="W103" si="354">SUM(W101:W102)</f>
        <v>87498.4</v>
      </c>
      <c r="X103" s="63"/>
      <c r="Y103" s="93">
        <f t="shared" ref="Y103" si="355">SUM(Y101:Y102)</f>
        <v>0</v>
      </c>
      <c r="Z103" s="63"/>
      <c r="AA103" s="93">
        <f t="shared" ref="AA103" si="356">SUM(AA101:AA102)</f>
        <v>0</v>
      </c>
      <c r="AC103" s="93">
        <f t="shared" ref="AC103" si="357">SUM(AC101:AC102)</f>
        <v>346288.79</v>
      </c>
      <c r="AE103" s="93">
        <f t="shared" ref="AE103" si="358">SUM(AE101:AE102)</f>
        <v>0</v>
      </c>
      <c r="AG103" s="93">
        <f t="shared" ref="AG103" si="359">SUM(AG101:AG102)</f>
        <v>0</v>
      </c>
      <c r="AI103" s="93">
        <f t="shared" ref="AI103" si="360">SUM(AI101:AI102)</f>
        <v>185354.46000000002</v>
      </c>
      <c r="AK103" s="93">
        <f t="shared" ref="AK103" si="361">SUM(AK101:AK102)</f>
        <v>0</v>
      </c>
      <c r="AM103" s="93">
        <f t="shared" ref="AM103" si="362">SUM(AM101:AM102)</f>
        <v>0</v>
      </c>
      <c r="AN103" s="153"/>
      <c r="AO103" s="93">
        <f t="shared" ref="AO103" si="363">SUM(AO101:AO102)</f>
        <v>485267.21</v>
      </c>
      <c r="AQ103" s="93">
        <f t="shared" ref="AQ103" si="364">SUM(AQ101:AQ102)</f>
        <v>0</v>
      </c>
      <c r="AS103" s="93">
        <f t="shared" ref="AS103" si="365">SUM(AS101:AS102)</f>
        <v>0</v>
      </c>
    </row>
    <row r="104" spans="1:45" s="53" customFormat="1" ht="14.25" x14ac:dyDescent="0.2">
      <c r="A104" s="111">
        <v>2.6</v>
      </c>
      <c r="B104" s="111"/>
      <c r="C104" s="102" t="s">
        <v>229</v>
      </c>
      <c r="D104" s="103"/>
      <c r="E104" s="104"/>
      <c r="F104" s="59"/>
      <c r="G104" s="124"/>
      <c r="H104" s="89"/>
      <c r="I104" s="63"/>
      <c r="J104" s="79"/>
      <c r="K104" s="63"/>
      <c r="L104" s="63"/>
      <c r="M104" s="79"/>
      <c r="N104" s="63"/>
      <c r="O104" s="79"/>
      <c r="P104" s="84"/>
      <c r="Q104" s="79"/>
      <c r="R104" s="63"/>
      <c r="S104" s="79"/>
      <c r="T104" s="63"/>
      <c r="U104" s="85"/>
      <c r="V104" s="84"/>
      <c r="W104" s="79"/>
      <c r="X104" s="63"/>
      <c r="Y104" s="79"/>
      <c r="Z104" s="63"/>
      <c r="AA104" s="85"/>
      <c r="AN104" s="153"/>
      <c r="AP104" s="8"/>
    </row>
    <row r="105" spans="1:45" s="53" customFormat="1" ht="14.25" x14ac:dyDescent="0.2">
      <c r="A105" s="115" t="s">
        <v>230</v>
      </c>
      <c r="B105" s="115"/>
      <c r="C105" s="110" t="s">
        <v>231</v>
      </c>
      <c r="D105" s="103"/>
      <c r="E105" s="104"/>
      <c r="F105" s="59"/>
      <c r="G105" s="124"/>
      <c r="H105" s="89"/>
      <c r="I105" s="63"/>
      <c r="J105" s="79"/>
      <c r="K105" s="63"/>
      <c r="L105" s="63"/>
      <c r="M105" s="79"/>
      <c r="N105" s="63"/>
      <c r="O105" s="79"/>
      <c r="P105" s="84"/>
      <c r="Q105" s="79"/>
      <c r="R105" s="63"/>
      <c r="S105" s="79"/>
      <c r="T105" s="63"/>
      <c r="U105" s="85"/>
      <c r="V105" s="84"/>
      <c r="W105" s="79"/>
      <c r="X105" s="63"/>
      <c r="Y105" s="79"/>
      <c r="Z105" s="63"/>
      <c r="AA105" s="85"/>
      <c r="AN105" s="153"/>
      <c r="AP105" s="8"/>
    </row>
    <row r="106" spans="1:45" s="53" customFormat="1" ht="89.25" x14ac:dyDescent="0.2">
      <c r="A106" s="105" t="s">
        <v>232</v>
      </c>
      <c r="B106" s="99" t="s">
        <v>233</v>
      </c>
      <c r="C106" s="106" t="s">
        <v>234</v>
      </c>
      <c r="D106" s="103" t="s">
        <v>35</v>
      </c>
      <c r="E106" s="104">
        <v>219</v>
      </c>
      <c r="F106" s="59"/>
      <c r="G106" s="124">
        <v>3361.54</v>
      </c>
      <c r="H106" s="89">
        <f t="shared" si="180"/>
        <v>736177.26</v>
      </c>
      <c r="I106" s="63">
        <f t="shared" si="249"/>
        <v>0</v>
      </c>
      <c r="J106" s="79">
        <f t="shared" ref="J106:J110" si="366">Q106+S106+U106+W106+Y106+AA106+AC106+AE106+AG106+AI106+AK106+AM106+AO106+AQ106+AS106</f>
        <v>0</v>
      </c>
      <c r="K106" s="63">
        <f t="shared" si="188"/>
        <v>219</v>
      </c>
      <c r="L106" s="63">
        <f t="shared" si="189"/>
        <v>0</v>
      </c>
      <c r="M106" s="79">
        <f t="shared" si="190"/>
        <v>0</v>
      </c>
      <c r="N106" s="63">
        <f t="shared" si="321"/>
        <v>219</v>
      </c>
      <c r="O106" s="79">
        <f t="shared" si="322"/>
        <v>736177.26</v>
      </c>
      <c r="P106" s="84"/>
      <c r="Q106" s="79">
        <f t="shared" si="181"/>
        <v>0</v>
      </c>
      <c r="R106" s="63"/>
      <c r="S106" s="79">
        <f t="shared" si="182"/>
        <v>0</v>
      </c>
      <c r="T106" s="63"/>
      <c r="U106" s="85">
        <f t="shared" si="183"/>
        <v>0</v>
      </c>
      <c r="V106" s="84"/>
      <c r="W106" s="79">
        <f t="shared" ref="W106:W116" si="367">ROUND(V106*G106,2)</f>
        <v>0</v>
      </c>
      <c r="X106" s="63"/>
      <c r="Y106" s="79">
        <f t="shared" ref="Y106:Y116" si="368">ROUND(X106*G106,2)</f>
        <v>0</v>
      </c>
      <c r="Z106" s="63"/>
      <c r="AA106" s="85">
        <f t="shared" ref="AA106:AA116" si="369">ROUND(Z106*G106,2)</f>
        <v>0</v>
      </c>
      <c r="AC106" s="79">
        <f t="shared" ref="AC106:AC116" si="370">ROUND(AB106*G106,2)</f>
        <v>0</v>
      </c>
      <c r="AE106" s="79">
        <f t="shared" ref="AE106:AE116" si="371">ROUND(AD106*G106,2)</f>
        <v>0</v>
      </c>
      <c r="AG106" s="79">
        <f t="shared" ref="AG106:AG116" si="372">ROUND(AF106*G106,2)</f>
        <v>0</v>
      </c>
      <c r="AI106" s="79">
        <f t="shared" ref="AI106:AI116" si="373">ROUND(AH106*G106,2)</f>
        <v>0</v>
      </c>
      <c r="AK106" s="79">
        <f t="shared" ref="AK106:AK116" si="374">ROUND(AJ106*G106,2)</f>
        <v>0</v>
      </c>
      <c r="AM106" s="79">
        <f t="shared" ref="AM106:AM116" si="375">ROUND(AL106*G106,2)</f>
        <v>0</v>
      </c>
      <c r="AN106" s="153"/>
      <c r="AO106" s="79">
        <f t="shared" ref="AO106:AO116" si="376">ROUND(AN106*G106,2)</f>
        <v>0</v>
      </c>
      <c r="AP106" s="8"/>
      <c r="AQ106" s="79">
        <f t="shared" ref="AQ106:AQ116" si="377">ROUND(AP106*G106,2)</f>
        <v>0</v>
      </c>
      <c r="AS106" s="79">
        <f t="shared" ref="AS106:AS110" si="378">ROUND(AR106*G106,2)</f>
        <v>0</v>
      </c>
    </row>
    <row r="107" spans="1:45" s="53" customFormat="1" ht="63.75" x14ac:dyDescent="0.2">
      <c r="A107" s="105" t="s">
        <v>235</v>
      </c>
      <c r="B107" s="99" t="s">
        <v>236</v>
      </c>
      <c r="C107" s="106" t="s">
        <v>237</v>
      </c>
      <c r="D107" s="103" t="s">
        <v>35</v>
      </c>
      <c r="E107" s="104">
        <v>42</v>
      </c>
      <c r="F107" s="59"/>
      <c r="G107" s="124">
        <v>2586.04</v>
      </c>
      <c r="H107" s="89">
        <f t="shared" si="180"/>
        <v>108613.68</v>
      </c>
      <c r="I107" s="63">
        <f t="shared" si="249"/>
        <v>0</v>
      </c>
      <c r="J107" s="79">
        <f t="shared" si="366"/>
        <v>0</v>
      </c>
      <c r="K107" s="63">
        <f t="shared" si="188"/>
        <v>42</v>
      </c>
      <c r="L107" s="63">
        <f t="shared" si="189"/>
        <v>0</v>
      </c>
      <c r="M107" s="79">
        <f t="shared" si="190"/>
        <v>0</v>
      </c>
      <c r="N107" s="63">
        <f t="shared" si="321"/>
        <v>42</v>
      </c>
      <c r="O107" s="79">
        <f t="shared" si="322"/>
        <v>108613.68</v>
      </c>
      <c r="P107" s="84"/>
      <c r="Q107" s="79">
        <f t="shared" si="181"/>
        <v>0</v>
      </c>
      <c r="R107" s="63"/>
      <c r="S107" s="79">
        <f t="shared" si="182"/>
        <v>0</v>
      </c>
      <c r="T107" s="63"/>
      <c r="U107" s="85">
        <f t="shared" si="183"/>
        <v>0</v>
      </c>
      <c r="V107" s="84"/>
      <c r="W107" s="79">
        <f t="shared" si="367"/>
        <v>0</v>
      </c>
      <c r="X107" s="63"/>
      <c r="Y107" s="79">
        <f t="shared" si="368"/>
        <v>0</v>
      </c>
      <c r="Z107" s="63"/>
      <c r="AA107" s="85">
        <f t="shared" si="369"/>
        <v>0</v>
      </c>
      <c r="AC107" s="79">
        <f t="shared" si="370"/>
        <v>0</v>
      </c>
      <c r="AE107" s="79">
        <f t="shared" si="371"/>
        <v>0</v>
      </c>
      <c r="AG107" s="79">
        <f t="shared" si="372"/>
        <v>0</v>
      </c>
      <c r="AI107" s="79">
        <f t="shared" si="373"/>
        <v>0</v>
      </c>
      <c r="AK107" s="79">
        <f t="shared" si="374"/>
        <v>0</v>
      </c>
      <c r="AM107" s="79">
        <f t="shared" si="375"/>
        <v>0</v>
      </c>
      <c r="AN107" s="153"/>
      <c r="AO107" s="79">
        <f t="shared" si="376"/>
        <v>0</v>
      </c>
      <c r="AP107" s="8"/>
      <c r="AQ107" s="79">
        <f t="shared" si="377"/>
        <v>0</v>
      </c>
      <c r="AS107" s="79">
        <f t="shared" si="378"/>
        <v>0</v>
      </c>
    </row>
    <row r="108" spans="1:45" s="53" customFormat="1" ht="63.75" x14ac:dyDescent="0.2">
      <c r="A108" s="107" t="s">
        <v>238</v>
      </c>
      <c r="B108" s="119" t="s">
        <v>239</v>
      </c>
      <c r="C108" s="106" t="s">
        <v>240</v>
      </c>
      <c r="D108" s="103" t="s">
        <v>35</v>
      </c>
      <c r="E108" s="104">
        <v>3.8</v>
      </c>
      <c r="F108" s="58"/>
      <c r="G108" s="124">
        <v>4677.7299999999996</v>
      </c>
      <c r="H108" s="89">
        <f t="shared" si="180"/>
        <v>17775.37</v>
      </c>
      <c r="I108" s="63">
        <f t="shared" si="249"/>
        <v>0</v>
      </c>
      <c r="J108" s="79">
        <f t="shared" si="366"/>
        <v>0</v>
      </c>
      <c r="K108" s="63">
        <f t="shared" si="188"/>
        <v>3.8</v>
      </c>
      <c r="L108" s="63">
        <f t="shared" si="189"/>
        <v>0</v>
      </c>
      <c r="M108" s="79">
        <f t="shared" si="190"/>
        <v>0</v>
      </c>
      <c r="N108" s="63">
        <f t="shared" si="321"/>
        <v>3.8</v>
      </c>
      <c r="O108" s="79">
        <f t="shared" si="322"/>
        <v>17775.37</v>
      </c>
      <c r="P108" s="84"/>
      <c r="Q108" s="79">
        <f t="shared" si="181"/>
        <v>0</v>
      </c>
      <c r="R108" s="63"/>
      <c r="S108" s="79">
        <f t="shared" si="182"/>
        <v>0</v>
      </c>
      <c r="T108" s="63"/>
      <c r="U108" s="85">
        <f t="shared" si="183"/>
        <v>0</v>
      </c>
      <c r="V108" s="84"/>
      <c r="W108" s="79">
        <f t="shared" si="367"/>
        <v>0</v>
      </c>
      <c r="X108" s="63"/>
      <c r="Y108" s="79">
        <f t="shared" si="368"/>
        <v>0</v>
      </c>
      <c r="Z108" s="63"/>
      <c r="AA108" s="85">
        <f t="shared" si="369"/>
        <v>0</v>
      </c>
      <c r="AC108" s="79">
        <f t="shared" si="370"/>
        <v>0</v>
      </c>
      <c r="AE108" s="79">
        <f t="shared" si="371"/>
        <v>0</v>
      </c>
      <c r="AG108" s="79">
        <f t="shared" si="372"/>
        <v>0</v>
      </c>
      <c r="AI108" s="79">
        <f t="shared" si="373"/>
        <v>0</v>
      </c>
      <c r="AK108" s="79">
        <f t="shared" si="374"/>
        <v>0</v>
      </c>
      <c r="AM108" s="79">
        <f t="shared" si="375"/>
        <v>0</v>
      </c>
      <c r="AN108" s="153"/>
      <c r="AO108" s="79">
        <f t="shared" si="376"/>
        <v>0</v>
      </c>
      <c r="AP108" s="8"/>
      <c r="AQ108" s="79">
        <f t="shared" si="377"/>
        <v>0</v>
      </c>
      <c r="AS108" s="79">
        <f t="shared" si="378"/>
        <v>0</v>
      </c>
    </row>
    <row r="109" spans="1:45" s="53" customFormat="1" ht="76.5" x14ac:dyDescent="0.2">
      <c r="A109" s="108" t="s">
        <v>241</v>
      </c>
      <c r="B109" s="99" t="s">
        <v>242</v>
      </c>
      <c r="C109" s="106" t="s">
        <v>243</v>
      </c>
      <c r="D109" s="103" t="s">
        <v>35</v>
      </c>
      <c r="E109" s="113">
        <v>234</v>
      </c>
      <c r="F109" s="59"/>
      <c r="G109" s="124">
        <v>5211.97</v>
      </c>
      <c r="H109" s="89">
        <f t="shared" si="180"/>
        <v>1219600.98</v>
      </c>
      <c r="I109" s="63">
        <f t="shared" si="249"/>
        <v>183.24</v>
      </c>
      <c r="J109" s="79">
        <f t="shared" si="366"/>
        <v>955041.38</v>
      </c>
      <c r="K109" s="63">
        <f t="shared" si="188"/>
        <v>50.759999999999991</v>
      </c>
      <c r="L109" s="63">
        <f t="shared" si="189"/>
        <v>183.24</v>
      </c>
      <c r="M109" s="79">
        <f t="shared" si="190"/>
        <v>955041.38</v>
      </c>
      <c r="N109" s="63">
        <f t="shared" si="321"/>
        <v>50.759999999999991</v>
      </c>
      <c r="O109" s="79">
        <f t="shared" si="322"/>
        <v>264559.59999999998</v>
      </c>
      <c r="P109" s="84"/>
      <c r="Q109" s="79">
        <f t="shared" si="181"/>
        <v>0</v>
      </c>
      <c r="R109" s="63"/>
      <c r="S109" s="79">
        <f t="shared" si="182"/>
        <v>0</v>
      </c>
      <c r="T109" s="63"/>
      <c r="U109" s="85">
        <f t="shared" si="183"/>
        <v>0</v>
      </c>
      <c r="V109" s="84"/>
      <c r="W109" s="79">
        <f t="shared" si="367"/>
        <v>0</v>
      </c>
      <c r="X109" s="63"/>
      <c r="Y109" s="79">
        <f t="shared" si="368"/>
        <v>0</v>
      </c>
      <c r="Z109" s="63"/>
      <c r="AA109" s="85">
        <f t="shared" si="369"/>
        <v>0</v>
      </c>
      <c r="AB109" s="53">
        <v>91.62</v>
      </c>
      <c r="AC109" s="79">
        <f t="shared" si="370"/>
        <v>477520.69</v>
      </c>
      <c r="AE109" s="79">
        <f t="shared" si="371"/>
        <v>0</v>
      </c>
      <c r="AG109" s="79">
        <f t="shared" si="372"/>
        <v>0</v>
      </c>
      <c r="AH109" s="53">
        <v>91.62</v>
      </c>
      <c r="AI109" s="79">
        <f t="shared" si="373"/>
        <v>477520.69</v>
      </c>
      <c r="AK109" s="79">
        <f t="shared" si="374"/>
        <v>0</v>
      </c>
      <c r="AM109" s="79">
        <f t="shared" si="375"/>
        <v>0</v>
      </c>
      <c r="AN109" s="153"/>
      <c r="AO109" s="79">
        <f t="shared" si="376"/>
        <v>0</v>
      </c>
      <c r="AP109" s="8"/>
      <c r="AQ109" s="79">
        <f t="shared" si="377"/>
        <v>0</v>
      </c>
      <c r="AS109" s="79">
        <f t="shared" si="378"/>
        <v>0</v>
      </c>
    </row>
    <row r="110" spans="1:45" s="53" customFormat="1" ht="63.75" x14ac:dyDescent="0.2">
      <c r="A110" s="105" t="s">
        <v>244</v>
      </c>
      <c r="B110" s="99" t="s">
        <v>245</v>
      </c>
      <c r="C110" s="106" t="s">
        <v>246</v>
      </c>
      <c r="D110" s="103" t="s">
        <v>31</v>
      </c>
      <c r="E110" s="104">
        <v>18</v>
      </c>
      <c r="F110" s="59"/>
      <c r="G110" s="124">
        <v>34356.68</v>
      </c>
      <c r="H110" s="89">
        <f t="shared" si="180"/>
        <v>618420.24</v>
      </c>
      <c r="I110" s="63">
        <f t="shared" si="249"/>
        <v>6</v>
      </c>
      <c r="J110" s="79">
        <f t="shared" si="366"/>
        <v>206140.08</v>
      </c>
      <c r="K110" s="63">
        <f t="shared" si="188"/>
        <v>12</v>
      </c>
      <c r="L110" s="63">
        <f t="shared" si="189"/>
        <v>6</v>
      </c>
      <c r="M110" s="79">
        <f t="shared" si="190"/>
        <v>206140.08</v>
      </c>
      <c r="N110" s="63">
        <f t="shared" si="321"/>
        <v>12</v>
      </c>
      <c r="O110" s="79">
        <f t="shared" si="322"/>
        <v>412280.16000000003</v>
      </c>
      <c r="P110" s="84"/>
      <c r="Q110" s="79">
        <f t="shared" si="181"/>
        <v>0</v>
      </c>
      <c r="R110" s="63"/>
      <c r="S110" s="79">
        <f t="shared" si="182"/>
        <v>0</v>
      </c>
      <c r="T110" s="63"/>
      <c r="U110" s="85">
        <f t="shared" si="183"/>
        <v>0</v>
      </c>
      <c r="V110" s="84"/>
      <c r="W110" s="79">
        <f t="shared" si="367"/>
        <v>0</v>
      </c>
      <c r="X110" s="63"/>
      <c r="Y110" s="79">
        <f t="shared" si="368"/>
        <v>0</v>
      </c>
      <c r="Z110" s="63"/>
      <c r="AA110" s="85">
        <f t="shared" si="369"/>
        <v>0</v>
      </c>
      <c r="AC110" s="79">
        <f t="shared" si="370"/>
        <v>0</v>
      </c>
      <c r="AE110" s="79">
        <f t="shared" si="371"/>
        <v>0</v>
      </c>
      <c r="AG110" s="79">
        <f t="shared" si="372"/>
        <v>0</v>
      </c>
      <c r="AI110" s="79">
        <f t="shared" si="373"/>
        <v>0</v>
      </c>
      <c r="AK110" s="79">
        <f t="shared" si="374"/>
        <v>0</v>
      </c>
      <c r="AM110" s="79">
        <f t="shared" si="375"/>
        <v>0</v>
      </c>
      <c r="AN110" s="153">
        <v>6</v>
      </c>
      <c r="AO110" s="79">
        <f t="shared" si="376"/>
        <v>206140.08</v>
      </c>
      <c r="AP110" s="8"/>
      <c r="AQ110" s="79">
        <f t="shared" si="377"/>
        <v>0</v>
      </c>
      <c r="AS110" s="79">
        <f t="shared" si="378"/>
        <v>0</v>
      </c>
    </row>
    <row r="111" spans="1:45" s="53" customFormat="1" ht="14.25" x14ac:dyDescent="0.2">
      <c r="A111" s="115" t="s">
        <v>247</v>
      </c>
      <c r="B111" s="115"/>
      <c r="C111" s="110" t="s">
        <v>248</v>
      </c>
      <c r="D111" s="103"/>
      <c r="E111" s="104"/>
      <c r="F111" s="58"/>
      <c r="G111" s="125"/>
      <c r="H111" s="89"/>
      <c r="I111" s="63"/>
      <c r="J111" s="79"/>
      <c r="K111" s="63"/>
      <c r="L111" s="63"/>
      <c r="M111" s="79"/>
      <c r="N111" s="63"/>
      <c r="O111" s="79"/>
      <c r="P111" s="84"/>
      <c r="Q111" s="79"/>
      <c r="R111" s="63"/>
      <c r="S111" s="79"/>
      <c r="T111" s="63"/>
      <c r="U111" s="85"/>
      <c r="V111" s="84"/>
      <c r="W111" s="79"/>
      <c r="X111" s="63"/>
      <c r="Y111" s="79"/>
      <c r="Z111" s="63"/>
      <c r="AA111" s="85"/>
      <c r="AC111" s="79">
        <f t="shared" si="370"/>
        <v>0</v>
      </c>
      <c r="AE111" s="79">
        <f t="shared" si="371"/>
        <v>0</v>
      </c>
      <c r="AG111" s="79">
        <f t="shared" si="372"/>
        <v>0</v>
      </c>
      <c r="AI111" s="79">
        <f t="shared" si="373"/>
        <v>0</v>
      </c>
      <c r="AK111" s="79">
        <f t="shared" si="374"/>
        <v>0</v>
      </c>
      <c r="AM111" s="79">
        <f t="shared" si="375"/>
        <v>0</v>
      </c>
      <c r="AN111" s="153"/>
      <c r="AO111" s="79">
        <f t="shared" si="376"/>
        <v>0</v>
      </c>
      <c r="AP111" s="8"/>
      <c r="AQ111" s="79">
        <f t="shared" si="377"/>
        <v>0</v>
      </c>
      <c r="AS111" s="79">
        <f>ROUND(AR111*G111,2)</f>
        <v>0</v>
      </c>
    </row>
    <row r="112" spans="1:45" s="10" customFormat="1" ht="51" x14ac:dyDescent="0.2">
      <c r="A112" s="105" t="s">
        <v>249</v>
      </c>
      <c r="B112" s="105" t="s">
        <v>250</v>
      </c>
      <c r="C112" s="106" t="s">
        <v>251</v>
      </c>
      <c r="D112" s="103" t="s">
        <v>225</v>
      </c>
      <c r="E112" s="104">
        <v>550</v>
      </c>
      <c r="F112" s="58"/>
      <c r="G112" s="124">
        <v>43.69</v>
      </c>
      <c r="H112" s="89">
        <f t="shared" si="180"/>
        <v>24029.5</v>
      </c>
      <c r="I112" s="63">
        <f t="shared" si="249"/>
        <v>0</v>
      </c>
      <c r="J112" s="79">
        <f t="shared" ref="J112:J113" si="379">Q112+S112+U112+W112+Y112+AA112+AC112+AE112+AG112+AI112+AK112+AM112+AO112+AQ112+AS112</f>
        <v>0</v>
      </c>
      <c r="K112" s="63">
        <f t="shared" si="188"/>
        <v>550</v>
      </c>
      <c r="L112" s="63">
        <f t="shared" si="189"/>
        <v>0</v>
      </c>
      <c r="M112" s="79">
        <f t="shared" si="190"/>
        <v>0</v>
      </c>
      <c r="N112" s="63">
        <f>E112-I112</f>
        <v>550</v>
      </c>
      <c r="O112" s="79">
        <f>H112-J112</f>
        <v>24029.5</v>
      </c>
      <c r="P112" s="84"/>
      <c r="Q112" s="79">
        <f t="shared" si="181"/>
        <v>0</v>
      </c>
      <c r="R112" s="63"/>
      <c r="S112" s="79">
        <f t="shared" si="182"/>
        <v>0</v>
      </c>
      <c r="T112" s="63"/>
      <c r="U112" s="85">
        <f t="shared" si="183"/>
        <v>0</v>
      </c>
      <c r="V112" s="84"/>
      <c r="W112" s="79">
        <f t="shared" si="367"/>
        <v>0</v>
      </c>
      <c r="X112" s="63"/>
      <c r="Y112" s="79">
        <f t="shared" si="368"/>
        <v>0</v>
      </c>
      <c r="Z112" s="63"/>
      <c r="AA112" s="85">
        <f t="shared" si="369"/>
        <v>0</v>
      </c>
      <c r="AC112" s="79">
        <f t="shared" si="370"/>
        <v>0</v>
      </c>
      <c r="AE112" s="79">
        <f t="shared" si="371"/>
        <v>0</v>
      </c>
      <c r="AG112" s="79">
        <f t="shared" si="372"/>
        <v>0</v>
      </c>
      <c r="AH112" s="53"/>
      <c r="AI112" s="79">
        <f t="shared" si="373"/>
        <v>0</v>
      </c>
      <c r="AJ112" s="53"/>
      <c r="AK112" s="79">
        <f t="shared" si="374"/>
        <v>0</v>
      </c>
      <c r="AL112" s="53"/>
      <c r="AM112" s="79">
        <f t="shared" si="375"/>
        <v>0</v>
      </c>
      <c r="AN112" s="154"/>
      <c r="AO112" s="79">
        <f t="shared" si="376"/>
        <v>0</v>
      </c>
      <c r="AQ112" s="79">
        <f t="shared" si="377"/>
        <v>0</v>
      </c>
      <c r="AS112" s="79">
        <f t="shared" ref="AS112:AS113" si="380">ROUND(AR112*G112,2)</f>
        <v>0</v>
      </c>
    </row>
    <row r="113" spans="1:45" s="53" customFormat="1" ht="51" x14ac:dyDescent="0.2">
      <c r="A113" s="107" t="s">
        <v>252</v>
      </c>
      <c r="B113" s="99" t="s">
        <v>253</v>
      </c>
      <c r="C113" s="106" t="s">
        <v>254</v>
      </c>
      <c r="D113" s="103" t="s">
        <v>225</v>
      </c>
      <c r="E113" s="104">
        <v>1400</v>
      </c>
      <c r="F113" s="59"/>
      <c r="G113" s="124">
        <v>64.08</v>
      </c>
      <c r="H113" s="89">
        <f t="shared" si="180"/>
        <v>89712</v>
      </c>
      <c r="I113" s="63">
        <f t="shared" si="249"/>
        <v>0</v>
      </c>
      <c r="J113" s="79">
        <f t="shared" si="379"/>
        <v>0</v>
      </c>
      <c r="K113" s="63">
        <f t="shared" si="188"/>
        <v>1400</v>
      </c>
      <c r="L113" s="63">
        <f t="shared" si="189"/>
        <v>0</v>
      </c>
      <c r="M113" s="79">
        <f t="shared" si="190"/>
        <v>0</v>
      </c>
      <c r="N113" s="63">
        <f>E113-I113</f>
        <v>1400</v>
      </c>
      <c r="O113" s="79">
        <f>H113-J113</f>
        <v>89712</v>
      </c>
      <c r="P113" s="84"/>
      <c r="Q113" s="79">
        <f t="shared" si="181"/>
        <v>0</v>
      </c>
      <c r="R113" s="63"/>
      <c r="S113" s="79">
        <f t="shared" si="182"/>
        <v>0</v>
      </c>
      <c r="T113" s="63"/>
      <c r="U113" s="85">
        <f t="shared" si="183"/>
        <v>0</v>
      </c>
      <c r="V113" s="84"/>
      <c r="W113" s="79">
        <f t="shared" si="367"/>
        <v>0</v>
      </c>
      <c r="X113" s="63"/>
      <c r="Y113" s="79">
        <f t="shared" si="368"/>
        <v>0</v>
      </c>
      <c r="Z113" s="63"/>
      <c r="AA113" s="85">
        <f t="shared" si="369"/>
        <v>0</v>
      </c>
      <c r="AC113" s="79">
        <f t="shared" si="370"/>
        <v>0</v>
      </c>
      <c r="AE113" s="79">
        <f t="shared" si="371"/>
        <v>0</v>
      </c>
      <c r="AG113" s="79">
        <f t="shared" si="372"/>
        <v>0</v>
      </c>
      <c r="AI113" s="79">
        <f t="shared" si="373"/>
        <v>0</v>
      </c>
      <c r="AK113" s="79">
        <f t="shared" si="374"/>
        <v>0</v>
      </c>
      <c r="AM113" s="79">
        <f t="shared" si="375"/>
        <v>0</v>
      </c>
      <c r="AN113" s="153"/>
      <c r="AO113" s="79">
        <f t="shared" si="376"/>
        <v>0</v>
      </c>
      <c r="AP113" s="8"/>
      <c r="AQ113" s="79">
        <f t="shared" si="377"/>
        <v>0</v>
      </c>
      <c r="AS113" s="79">
        <f t="shared" si="380"/>
        <v>0</v>
      </c>
    </row>
    <row r="114" spans="1:45" s="94" customFormat="1" ht="15" x14ac:dyDescent="0.2">
      <c r="A114" s="109" t="s">
        <v>255</v>
      </c>
      <c r="B114" s="109"/>
      <c r="C114" s="110" t="s">
        <v>256</v>
      </c>
      <c r="D114" s="103"/>
      <c r="E114" s="104"/>
      <c r="F114" s="59"/>
      <c r="G114" s="125"/>
      <c r="H114" s="89"/>
      <c r="I114" s="63"/>
      <c r="J114" s="79"/>
      <c r="K114" s="63"/>
      <c r="L114" s="63"/>
      <c r="M114" s="79"/>
      <c r="N114" s="63"/>
      <c r="O114" s="79"/>
      <c r="P114" s="84"/>
      <c r="Q114" s="79"/>
      <c r="R114" s="63"/>
      <c r="S114" s="79"/>
      <c r="T114" s="63"/>
      <c r="U114" s="85"/>
      <c r="V114" s="84"/>
      <c r="W114" s="79"/>
      <c r="X114" s="63"/>
      <c r="Y114" s="79"/>
      <c r="Z114" s="63"/>
      <c r="AA114" s="85"/>
      <c r="AC114" s="134">
        <f>SUM(AC106:AC113)</f>
        <v>477520.69</v>
      </c>
      <c r="AE114" s="79">
        <f t="shared" si="371"/>
        <v>0</v>
      </c>
      <c r="AG114" s="79">
        <f t="shared" si="372"/>
        <v>0</v>
      </c>
      <c r="AH114" s="53"/>
      <c r="AI114" s="79">
        <f t="shared" si="373"/>
        <v>0</v>
      </c>
      <c r="AJ114" s="53"/>
      <c r="AK114" s="79">
        <f t="shared" si="374"/>
        <v>0</v>
      </c>
      <c r="AL114" s="53"/>
      <c r="AM114" s="79">
        <f t="shared" si="375"/>
        <v>0</v>
      </c>
      <c r="AN114" s="154"/>
      <c r="AO114" s="134">
        <f t="shared" ref="AO114" si="381">ROUND(AN114*M114,2)</f>
        <v>0</v>
      </c>
      <c r="AP114" s="10"/>
      <c r="AQ114" s="79">
        <f t="shared" si="377"/>
        <v>0</v>
      </c>
      <c r="AS114" s="79">
        <f>ROUND(AR114*G114,2)</f>
        <v>0</v>
      </c>
    </row>
    <row r="115" spans="1:45" s="53" customFormat="1" ht="63.75" x14ac:dyDescent="0.2">
      <c r="A115" s="108" t="s">
        <v>257</v>
      </c>
      <c r="B115" s="108" t="s">
        <v>258</v>
      </c>
      <c r="C115" s="106" t="s">
        <v>259</v>
      </c>
      <c r="D115" s="103" t="s">
        <v>225</v>
      </c>
      <c r="E115" s="113">
        <v>19800</v>
      </c>
      <c r="F115" s="58"/>
      <c r="G115" s="124">
        <v>64.13</v>
      </c>
      <c r="H115" s="89">
        <f t="shared" si="180"/>
        <v>1269774</v>
      </c>
      <c r="I115" s="63">
        <f t="shared" si="249"/>
        <v>13193.28</v>
      </c>
      <c r="J115" s="79">
        <f>Q115+S115+U115+W115+Y115+AA115+AC115+AE115+AG115+AI115+AK115+AM115+AO115+AQ115+AS115</f>
        <v>846085.04</v>
      </c>
      <c r="K115" s="63">
        <f t="shared" si="188"/>
        <v>6606.7199999999993</v>
      </c>
      <c r="L115" s="63">
        <f t="shared" si="189"/>
        <v>13193.28</v>
      </c>
      <c r="M115" s="79">
        <f t="shared" si="190"/>
        <v>846085.04</v>
      </c>
      <c r="N115" s="63">
        <f t="shared" ref="N115:N130" si="382">E115-I115</f>
        <v>6606.7199999999993</v>
      </c>
      <c r="O115" s="79">
        <f t="shared" ref="O115:O130" si="383">H115-J115</f>
        <v>423688.95999999996</v>
      </c>
      <c r="P115" s="84"/>
      <c r="Q115" s="79">
        <f t="shared" si="181"/>
        <v>0</v>
      </c>
      <c r="R115" s="63"/>
      <c r="S115" s="79">
        <f t="shared" si="182"/>
        <v>0</v>
      </c>
      <c r="T115" s="63"/>
      <c r="U115" s="85">
        <f t="shared" si="183"/>
        <v>0</v>
      </c>
      <c r="V115" s="84"/>
      <c r="W115" s="79">
        <f t="shared" si="367"/>
        <v>0</v>
      </c>
      <c r="X115" s="63"/>
      <c r="Y115" s="79">
        <f t="shared" si="368"/>
        <v>0</v>
      </c>
      <c r="Z115" s="63"/>
      <c r="AA115" s="85">
        <f t="shared" si="369"/>
        <v>0</v>
      </c>
      <c r="AB115" s="53">
        <v>6596.64</v>
      </c>
      <c r="AC115" s="79">
        <f t="shared" si="370"/>
        <v>423042.52</v>
      </c>
      <c r="AE115" s="79">
        <f t="shared" si="371"/>
        <v>0</v>
      </c>
      <c r="AG115" s="79">
        <f t="shared" si="372"/>
        <v>0</v>
      </c>
      <c r="AH115" s="53">
        <v>6596.64</v>
      </c>
      <c r="AI115" s="79">
        <f t="shared" si="373"/>
        <v>423042.52</v>
      </c>
      <c r="AK115" s="79">
        <f t="shared" si="374"/>
        <v>0</v>
      </c>
      <c r="AM115" s="79">
        <f t="shared" si="375"/>
        <v>0</v>
      </c>
      <c r="AN115" s="153"/>
      <c r="AO115" s="79">
        <f t="shared" si="376"/>
        <v>0</v>
      </c>
      <c r="AP115" s="8"/>
      <c r="AQ115" s="79">
        <f t="shared" si="377"/>
        <v>0</v>
      </c>
      <c r="AS115" s="79">
        <f t="shared" ref="AS115:AS116" si="384">ROUND(AR115*G115,2)</f>
        <v>0</v>
      </c>
    </row>
    <row r="116" spans="1:45" s="53" customFormat="1" ht="38.25" x14ac:dyDescent="0.2">
      <c r="A116" s="107" t="s">
        <v>260</v>
      </c>
      <c r="B116" s="108" t="s">
        <v>261</v>
      </c>
      <c r="C116" s="106" t="s">
        <v>262</v>
      </c>
      <c r="D116" s="103" t="s">
        <v>225</v>
      </c>
      <c r="E116" s="104">
        <v>260</v>
      </c>
      <c r="F116" s="59"/>
      <c r="G116" s="124">
        <v>54.46</v>
      </c>
      <c r="H116" s="89">
        <f t="shared" si="180"/>
        <v>14159.6</v>
      </c>
      <c r="I116" s="63">
        <f t="shared" si="249"/>
        <v>167.64</v>
      </c>
      <c r="J116" s="79">
        <f t="shared" ref="J116" si="385">Q116+S116+U116+W116+Y116+AA116+AC116+AE116+AG116+AI116+AK116+AM116+AO116+AQ116+AS116</f>
        <v>9129.68</v>
      </c>
      <c r="K116" s="63">
        <f t="shared" si="188"/>
        <v>92.360000000000014</v>
      </c>
      <c r="L116" s="63">
        <f t="shared" si="189"/>
        <v>167.64</v>
      </c>
      <c r="M116" s="79">
        <f t="shared" si="190"/>
        <v>9129.68</v>
      </c>
      <c r="N116" s="63">
        <f t="shared" si="382"/>
        <v>92.360000000000014</v>
      </c>
      <c r="O116" s="79">
        <f t="shared" si="383"/>
        <v>5029.92</v>
      </c>
      <c r="P116" s="84"/>
      <c r="Q116" s="79">
        <f t="shared" si="181"/>
        <v>0</v>
      </c>
      <c r="R116" s="63"/>
      <c r="S116" s="79">
        <f t="shared" si="182"/>
        <v>0</v>
      </c>
      <c r="T116" s="63"/>
      <c r="U116" s="85">
        <f t="shared" si="183"/>
        <v>0</v>
      </c>
      <c r="V116" s="84"/>
      <c r="W116" s="79">
        <f t="shared" si="367"/>
        <v>0</v>
      </c>
      <c r="X116" s="63"/>
      <c r="Y116" s="79">
        <f t="shared" si="368"/>
        <v>0</v>
      </c>
      <c r="Z116" s="63"/>
      <c r="AA116" s="85">
        <f t="shared" si="369"/>
        <v>0</v>
      </c>
      <c r="AB116" s="53">
        <v>83.82</v>
      </c>
      <c r="AC116" s="79">
        <f t="shared" si="370"/>
        <v>4564.84</v>
      </c>
      <c r="AE116" s="79">
        <f t="shared" si="371"/>
        <v>0</v>
      </c>
      <c r="AG116" s="79">
        <f t="shared" si="372"/>
        <v>0</v>
      </c>
      <c r="AH116" s="53">
        <v>83.82</v>
      </c>
      <c r="AI116" s="79">
        <f t="shared" si="373"/>
        <v>4564.84</v>
      </c>
      <c r="AK116" s="79">
        <f t="shared" si="374"/>
        <v>0</v>
      </c>
      <c r="AM116" s="79">
        <f t="shared" si="375"/>
        <v>0</v>
      </c>
      <c r="AN116" s="153"/>
      <c r="AO116" s="79">
        <f t="shared" si="376"/>
        <v>0</v>
      </c>
      <c r="AP116" s="8"/>
      <c r="AQ116" s="79">
        <f t="shared" si="377"/>
        <v>0</v>
      </c>
      <c r="AS116" s="79">
        <f t="shared" si="384"/>
        <v>0</v>
      </c>
    </row>
    <row r="117" spans="1:45" s="53" customFormat="1" ht="15" x14ac:dyDescent="0.2">
      <c r="A117" s="107"/>
      <c r="B117" s="107"/>
      <c r="C117" s="106"/>
      <c r="D117" s="103"/>
      <c r="E117" s="104"/>
      <c r="F117" s="59"/>
      <c r="G117" s="125" t="s">
        <v>22</v>
      </c>
      <c r="H117" s="93">
        <f>SUM(H106:H116)</f>
        <v>4098262.6300000004</v>
      </c>
      <c r="I117" s="63"/>
      <c r="J117" s="93">
        <f>SUM(J106:J116)</f>
        <v>2016396.18</v>
      </c>
      <c r="K117" s="63"/>
      <c r="L117" s="63"/>
      <c r="M117" s="93">
        <f>SUM(M106:M116)</f>
        <v>2016396.18</v>
      </c>
      <c r="N117" s="63"/>
      <c r="O117" s="93">
        <f>SUM(O106:O116)</f>
        <v>2081866.4499999997</v>
      </c>
      <c r="P117" s="63"/>
      <c r="Q117" s="93">
        <f t="shared" ref="Q117" si="386">SUM(Q106:Q116)</f>
        <v>0</v>
      </c>
      <c r="R117" s="63"/>
      <c r="S117" s="93">
        <f t="shared" ref="S117" si="387">SUM(S106:S116)</f>
        <v>0</v>
      </c>
      <c r="T117" s="63"/>
      <c r="U117" s="93">
        <f t="shared" ref="U117" si="388">SUM(U106:U116)</f>
        <v>0</v>
      </c>
      <c r="V117" s="63"/>
      <c r="W117" s="93">
        <f t="shared" ref="W117" si="389">SUM(W106:W116)</f>
        <v>0</v>
      </c>
      <c r="X117" s="63"/>
      <c r="Y117" s="93">
        <f t="shared" ref="Y117" si="390">SUM(Y106:Y116)</f>
        <v>0</v>
      </c>
      <c r="Z117" s="63"/>
      <c r="AA117" s="93">
        <f t="shared" ref="AA117" si="391">SUM(AA106:AA116)</f>
        <v>0</v>
      </c>
      <c r="AC117" s="93">
        <f>SUM(AC106:AC113,AC115:AC116)</f>
        <v>905128.04999999993</v>
      </c>
      <c r="AE117" s="93">
        <f t="shared" ref="AE117" si="392">SUM(AE106:AE116)</f>
        <v>0</v>
      </c>
      <c r="AG117" s="93">
        <f t="shared" ref="AG117" si="393">SUM(AG106:AG116)</f>
        <v>0</v>
      </c>
      <c r="AI117" s="93">
        <f>SUM(AI106:AI113,AI115:AI116)</f>
        <v>905128.04999999993</v>
      </c>
      <c r="AK117" s="93">
        <f t="shared" ref="AK117" si="394">SUM(AK106:AK116)</f>
        <v>0</v>
      </c>
      <c r="AM117" s="93">
        <f t="shared" ref="AM117" si="395">SUM(AM106:AM116)</f>
        <v>0</v>
      </c>
      <c r="AN117" s="153"/>
      <c r="AO117" s="93">
        <f>SUM(AO106:AO113,AO115:AO116)</f>
        <v>206140.08</v>
      </c>
      <c r="AP117" s="8"/>
      <c r="AQ117" s="93">
        <f t="shared" ref="AQ117" si="396">SUM(AQ106:AQ116)</f>
        <v>0</v>
      </c>
      <c r="AS117" s="93">
        <f t="shared" ref="AS117" si="397">SUM(AS106:AS116)</f>
        <v>0</v>
      </c>
    </row>
    <row r="118" spans="1:45" s="53" customFormat="1" ht="14.25" x14ac:dyDescent="0.2">
      <c r="A118" s="101">
        <v>2.7</v>
      </c>
      <c r="B118" s="101"/>
      <c r="C118" s="102" t="s">
        <v>263</v>
      </c>
      <c r="D118" s="103"/>
      <c r="E118" s="104"/>
      <c r="F118" s="58"/>
      <c r="G118" s="124"/>
      <c r="H118" s="89"/>
      <c r="I118" s="63"/>
      <c r="J118" s="79"/>
      <c r="K118" s="63"/>
      <c r="L118" s="63"/>
      <c r="M118" s="79"/>
      <c r="N118" s="63"/>
      <c r="O118" s="79"/>
      <c r="P118" s="84"/>
      <c r="Q118" s="79"/>
      <c r="R118" s="63"/>
      <c r="S118" s="79"/>
      <c r="T118" s="63"/>
      <c r="U118" s="85"/>
      <c r="V118" s="84"/>
      <c r="W118" s="79"/>
      <c r="X118" s="63"/>
      <c r="Y118" s="79"/>
      <c r="Z118" s="63"/>
      <c r="AA118" s="85"/>
      <c r="AN118" s="153"/>
      <c r="AP118" s="8"/>
    </row>
    <row r="119" spans="1:45" s="53" customFormat="1" ht="14.25" x14ac:dyDescent="0.2">
      <c r="A119" s="120" t="s">
        <v>264</v>
      </c>
      <c r="B119" s="120"/>
      <c r="C119" s="110" t="s">
        <v>265</v>
      </c>
      <c r="D119" s="103"/>
      <c r="E119" s="104"/>
      <c r="F119" s="59"/>
      <c r="G119" s="124"/>
      <c r="H119" s="89"/>
      <c r="I119" s="63"/>
      <c r="J119" s="79"/>
      <c r="K119" s="63"/>
      <c r="L119" s="63"/>
      <c r="M119" s="79"/>
      <c r="N119" s="63"/>
      <c r="O119" s="79"/>
      <c r="P119" s="84"/>
      <c r="Q119" s="79"/>
      <c r="R119" s="63"/>
      <c r="S119" s="79"/>
      <c r="T119" s="63"/>
      <c r="U119" s="85"/>
      <c r="V119" s="84"/>
      <c r="W119" s="79"/>
      <c r="X119" s="63"/>
      <c r="Y119" s="79"/>
      <c r="Z119" s="63"/>
      <c r="AA119" s="85"/>
      <c r="AN119" s="153"/>
      <c r="AP119" s="8"/>
    </row>
    <row r="120" spans="1:45" s="53" customFormat="1" ht="76.5" x14ac:dyDescent="0.2">
      <c r="A120" s="107" t="s">
        <v>266</v>
      </c>
      <c r="B120" s="99" t="s">
        <v>267</v>
      </c>
      <c r="C120" s="106" t="s">
        <v>268</v>
      </c>
      <c r="D120" s="103" t="s">
        <v>35</v>
      </c>
      <c r="E120" s="104">
        <v>35</v>
      </c>
      <c r="F120" s="58"/>
      <c r="G120" s="124">
        <v>3036.47</v>
      </c>
      <c r="H120" s="89">
        <f t="shared" si="180"/>
        <v>106276.45</v>
      </c>
      <c r="I120" s="63">
        <f t="shared" si="249"/>
        <v>0</v>
      </c>
      <c r="J120" s="79">
        <f>Q120+S120+U120+W120+Y120+AA120+AC120+AE120+AG120+AI120+AK120+AM120+AO120+AQ120+AS120</f>
        <v>0</v>
      </c>
      <c r="K120" s="63">
        <f t="shared" si="188"/>
        <v>35</v>
      </c>
      <c r="L120" s="63">
        <f t="shared" si="189"/>
        <v>0</v>
      </c>
      <c r="M120" s="79">
        <f t="shared" si="190"/>
        <v>0</v>
      </c>
      <c r="N120" s="63">
        <f t="shared" si="382"/>
        <v>35</v>
      </c>
      <c r="O120" s="79">
        <f t="shared" si="383"/>
        <v>106276.45</v>
      </c>
      <c r="P120" s="84"/>
      <c r="Q120" s="79">
        <f t="shared" si="181"/>
        <v>0</v>
      </c>
      <c r="R120" s="63"/>
      <c r="S120" s="79">
        <f t="shared" si="182"/>
        <v>0</v>
      </c>
      <c r="T120" s="63"/>
      <c r="U120" s="85">
        <f t="shared" si="183"/>
        <v>0</v>
      </c>
      <c r="V120" s="84"/>
      <c r="W120" s="79">
        <f t="shared" ref="W120:W130" si="398">ROUND(V120*G120,2)</f>
        <v>0</v>
      </c>
      <c r="X120" s="63"/>
      <c r="Y120" s="79">
        <f t="shared" ref="Y120:Y130" si="399">ROUND(X120*G120,2)</f>
        <v>0</v>
      </c>
      <c r="Z120" s="63"/>
      <c r="AA120" s="85">
        <f t="shared" ref="AA120:AA130" si="400">ROUND(Z120*G120,2)</f>
        <v>0</v>
      </c>
      <c r="AC120" s="79">
        <f t="shared" ref="AC120:AC137" si="401">ROUND(AB120*G120,2)</f>
        <v>0</v>
      </c>
      <c r="AE120" s="79">
        <f t="shared" ref="AE120:AE137" si="402">ROUND(AD120*G120,2)</f>
        <v>0</v>
      </c>
      <c r="AG120" s="79">
        <f t="shared" ref="AG120:AG137" si="403">ROUND(AF120*G120,2)</f>
        <v>0</v>
      </c>
      <c r="AI120" s="79">
        <f t="shared" ref="AI120:AI137" si="404">ROUND(AH120*G120,2)</f>
        <v>0</v>
      </c>
      <c r="AK120" s="79">
        <f t="shared" ref="AK120:AK137" si="405">ROUND(AJ120*G120,2)</f>
        <v>0</v>
      </c>
      <c r="AM120" s="79">
        <f t="shared" ref="AM120:AM137" si="406">ROUND(AL120*G120,2)</f>
        <v>0</v>
      </c>
      <c r="AN120" s="153"/>
      <c r="AO120" s="79">
        <f t="shared" ref="AO120:AO137" si="407">ROUND(AN120*G120,2)</f>
        <v>0</v>
      </c>
      <c r="AP120" s="8"/>
      <c r="AQ120" s="79">
        <f t="shared" ref="AQ120:AQ137" si="408">ROUND(AP120*G120,2)</f>
        <v>0</v>
      </c>
      <c r="AS120" s="79">
        <f t="shared" ref="AS120:AS137" si="409">ROUND(AR120*G120,2)</f>
        <v>0</v>
      </c>
    </row>
    <row r="121" spans="1:45" s="94" customFormat="1" ht="51" x14ac:dyDescent="0.2">
      <c r="A121" s="107" t="s">
        <v>269</v>
      </c>
      <c r="B121" s="105" t="s">
        <v>270</v>
      </c>
      <c r="C121" s="106" t="s">
        <v>271</v>
      </c>
      <c r="D121" s="103" t="s">
        <v>77</v>
      </c>
      <c r="E121" s="104">
        <v>93</v>
      </c>
      <c r="F121" s="59"/>
      <c r="G121" s="124">
        <v>675.05</v>
      </c>
      <c r="H121" s="89">
        <f t="shared" si="180"/>
        <v>62779.65</v>
      </c>
      <c r="I121" s="63">
        <f t="shared" si="249"/>
        <v>0</v>
      </c>
      <c r="J121" s="79">
        <f t="shared" ref="J121:J130" si="410">Q121+S121+U121+W121+Y121+AA121+AC121+AE121+AG121+AI121+AK121+AM121+AO121+AQ121+AS121</f>
        <v>0</v>
      </c>
      <c r="K121" s="63">
        <f t="shared" si="188"/>
        <v>93</v>
      </c>
      <c r="L121" s="63">
        <f t="shared" si="189"/>
        <v>0</v>
      </c>
      <c r="M121" s="79">
        <f t="shared" si="190"/>
        <v>0</v>
      </c>
      <c r="N121" s="63">
        <f t="shared" si="382"/>
        <v>93</v>
      </c>
      <c r="O121" s="79">
        <f t="shared" si="383"/>
        <v>62779.65</v>
      </c>
      <c r="P121" s="84"/>
      <c r="Q121" s="79">
        <f t="shared" si="181"/>
        <v>0</v>
      </c>
      <c r="R121" s="63"/>
      <c r="S121" s="79">
        <f t="shared" si="182"/>
        <v>0</v>
      </c>
      <c r="T121" s="63"/>
      <c r="U121" s="85">
        <f t="shared" si="183"/>
        <v>0</v>
      </c>
      <c r="V121" s="84"/>
      <c r="W121" s="79">
        <f t="shared" si="398"/>
        <v>0</v>
      </c>
      <c r="X121" s="63"/>
      <c r="Y121" s="79">
        <f t="shared" si="399"/>
        <v>0</v>
      </c>
      <c r="Z121" s="63"/>
      <c r="AA121" s="85">
        <f t="shared" si="400"/>
        <v>0</v>
      </c>
      <c r="AC121" s="79">
        <f t="shared" si="401"/>
        <v>0</v>
      </c>
      <c r="AE121" s="79">
        <f t="shared" si="402"/>
        <v>0</v>
      </c>
      <c r="AG121" s="79">
        <f t="shared" si="403"/>
        <v>0</v>
      </c>
      <c r="AH121" s="53"/>
      <c r="AI121" s="79">
        <f t="shared" si="404"/>
        <v>0</v>
      </c>
      <c r="AJ121" s="53"/>
      <c r="AK121" s="79">
        <f t="shared" si="405"/>
        <v>0</v>
      </c>
      <c r="AL121" s="53"/>
      <c r="AM121" s="79">
        <f t="shared" si="406"/>
        <v>0</v>
      </c>
      <c r="AN121" s="154"/>
      <c r="AO121" s="79">
        <f t="shared" si="407"/>
        <v>0</v>
      </c>
      <c r="AP121" s="10"/>
      <c r="AQ121" s="79">
        <f t="shared" si="408"/>
        <v>0</v>
      </c>
      <c r="AS121" s="79">
        <f t="shared" si="409"/>
        <v>0</v>
      </c>
    </row>
    <row r="122" spans="1:45" s="8" customFormat="1" ht="51" x14ac:dyDescent="0.2">
      <c r="A122" s="107" t="s">
        <v>272</v>
      </c>
      <c r="B122" s="105" t="s">
        <v>273</v>
      </c>
      <c r="C122" s="106" t="s">
        <v>274</v>
      </c>
      <c r="D122" s="103" t="s">
        <v>35</v>
      </c>
      <c r="E122" s="104">
        <v>93</v>
      </c>
      <c r="F122" s="58"/>
      <c r="G122" s="124">
        <v>757.19</v>
      </c>
      <c r="H122" s="89">
        <f t="shared" si="180"/>
        <v>70418.67</v>
      </c>
      <c r="I122" s="63">
        <f t="shared" si="249"/>
        <v>0</v>
      </c>
      <c r="J122" s="79">
        <f t="shared" si="410"/>
        <v>0</v>
      </c>
      <c r="K122" s="63">
        <f t="shared" si="188"/>
        <v>93</v>
      </c>
      <c r="L122" s="63">
        <f t="shared" si="189"/>
        <v>0</v>
      </c>
      <c r="M122" s="79">
        <f t="shared" si="190"/>
        <v>0</v>
      </c>
      <c r="N122" s="63">
        <f t="shared" si="382"/>
        <v>93</v>
      </c>
      <c r="O122" s="79">
        <f t="shared" si="383"/>
        <v>70418.67</v>
      </c>
      <c r="P122" s="84"/>
      <c r="Q122" s="79">
        <f t="shared" si="181"/>
        <v>0</v>
      </c>
      <c r="R122" s="63"/>
      <c r="S122" s="79">
        <f t="shared" si="182"/>
        <v>0</v>
      </c>
      <c r="T122" s="63"/>
      <c r="U122" s="85">
        <f t="shared" si="183"/>
        <v>0</v>
      </c>
      <c r="V122" s="84"/>
      <c r="W122" s="79">
        <f t="shared" si="398"/>
        <v>0</v>
      </c>
      <c r="X122" s="63"/>
      <c r="Y122" s="79">
        <f t="shared" si="399"/>
        <v>0</v>
      </c>
      <c r="Z122" s="63"/>
      <c r="AA122" s="85">
        <f t="shared" si="400"/>
        <v>0</v>
      </c>
      <c r="AC122" s="79">
        <f t="shared" si="401"/>
        <v>0</v>
      </c>
      <c r="AE122" s="79">
        <f t="shared" si="402"/>
        <v>0</v>
      </c>
      <c r="AG122" s="79">
        <f t="shared" si="403"/>
        <v>0</v>
      </c>
      <c r="AH122" s="53"/>
      <c r="AI122" s="79">
        <f t="shared" si="404"/>
        <v>0</v>
      </c>
      <c r="AJ122" s="53"/>
      <c r="AK122" s="79">
        <f t="shared" si="405"/>
        <v>0</v>
      </c>
      <c r="AL122" s="53"/>
      <c r="AM122" s="79">
        <f t="shared" si="406"/>
        <v>0</v>
      </c>
      <c r="AN122" s="153"/>
      <c r="AO122" s="79">
        <f t="shared" si="407"/>
        <v>0</v>
      </c>
      <c r="AQ122" s="79">
        <f t="shared" si="408"/>
        <v>0</v>
      </c>
      <c r="AS122" s="79">
        <f t="shared" si="409"/>
        <v>0</v>
      </c>
    </row>
    <row r="123" spans="1:45" s="53" customFormat="1" ht="14.25" x14ac:dyDescent="0.2">
      <c r="A123" s="120" t="s">
        <v>275</v>
      </c>
      <c r="B123" s="120"/>
      <c r="C123" s="110" t="s">
        <v>276</v>
      </c>
      <c r="D123" s="103"/>
      <c r="E123" s="104"/>
      <c r="F123" s="59"/>
      <c r="G123" s="125"/>
      <c r="H123" s="89"/>
      <c r="I123" s="63"/>
      <c r="J123" s="79">
        <f t="shared" si="410"/>
        <v>0</v>
      </c>
      <c r="K123" s="63"/>
      <c r="L123" s="63"/>
      <c r="M123" s="79"/>
      <c r="N123" s="63"/>
      <c r="O123" s="79"/>
      <c r="P123" s="84"/>
      <c r="Q123" s="79"/>
      <c r="R123" s="63"/>
      <c r="S123" s="79"/>
      <c r="T123" s="63"/>
      <c r="U123" s="85"/>
      <c r="V123" s="84"/>
      <c r="W123" s="79"/>
      <c r="X123" s="63"/>
      <c r="Y123" s="79"/>
      <c r="Z123" s="63"/>
      <c r="AA123" s="85"/>
      <c r="AC123" s="79">
        <f t="shared" si="401"/>
        <v>0</v>
      </c>
      <c r="AE123" s="79">
        <f t="shared" si="402"/>
        <v>0</v>
      </c>
      <c r="AG123" s="79">
        <f t="shared" si="403"/>
        <v>0</v>
      </c>
      <c r="AI123" s="79">
        <f t="shared" si="404"/>
        <v>0</v>
      </c>
      <c r="AK123" s="79">
        <f t="shared" si="405"/>
        <v>0</v>
      </c>
      <c r="AM123" s="79">
        <f t="shared" si="406"/>
        <v>0</v>
      </c>
      <c r="AN123" s="153"/>
      <c r="AO123" s="79">
        <f t="shared" si="407"/>
        <v>0</v>
      </c>
      <c r="AP123" s="8"/>
      <c r="AQ123" s="79">
        <f t="shared" si="408"/>
        <v>0</v>
      </c>
      <c r="AS123" s="79">
        <f t="shared" si="409"/>
        <v>0</v>
      </c>
    </row>
    <row r="124" spans="1:45" s="53" customFormat="1" ht="38.25" x14ac:dyDescent="0.2">
      <c r="A124" s="107" t="s">
        <v>277</v>
      </c>
      <c r="B124" s="99" t="s">
        <v>278</v>
      </c>
      <c r="C124" s="106" t="s">
        <v>279</v>
      </c>
      <c r="D124" s="103" t="s">
        <v>280</v>
      </c>
      <c r="E124" s="104">
        <v>485</v>
      </c>
      <c r="F124" s="59"/>
      <c r="G124" s="124">
        <v>257.14</v>
      </c>
      <c r="H124" s="89">
        <f t="shared" si="180"/>
        <v>124712.9</v>
      </c>
      <c r="I124" s="63">
        <f t="shared" si="249"/>
        <v>0</v>
      </c>
      <c r="J124" s="79">
        <f t="shared" si="410"/>
        <v>0</v>
      </c>
      <c r="K124" s="63">
        <f t="shared" si="188"/>
        <v>485</v>
      </c>
      <c r="L124" s="63">
        <f t="shared" si="189"/>
        <v>0</v>
      </c>
      <c r="M124" s="79">
        <f t="shared" si="190"/>
        <v>0</v>
      </c>
      <c r="N124" s="63">
        <f t="shared" si="382"/>
        <v>485</v>
      </c>
      <c r="O124" s="79">
        <f t="shared" si="383"/>
        <v>124712.9</v>
      </c>
      <c r="P124" s="84"/>
      <c r="Q124" s="79">
        <f t="shared" si="181"/>
        <v>0</v>
      </c>
      <c r="R124" s="63"/>
      <c r="S124" s="79">
        <f t="shared" si="182"/>
        <v>0</v>
      </c>
      <c r="T124" s="63"/>
      <c r="U124" s="85">
        <f t="shared" si="183"/>
        <v>0</v>
      </c>
      <c r="V124" s="84"/>
      <c r="W124" s="79">
        <f t="shared" si="398"/>
        <v>0</v>
      </c>
      <c r="X124" s="63"/>
      <c r="Y124" s="79">
        <f t="shared" si="399"/>
        <v>0</v>
      </c>
      <c r="Z124" s="63"/>
      <c r="AA124" s="85">
        <f t="shared" si="400"/>
        <v>0</v>
      </c>
      <c r="AC124" s="79">
        <f t="shared" si="401"/>
        <v>0</v>
      </c>
      <c r="AE124" s="79">
        <f t="shared" si="402"/>
        <v>0</v>
      </c>
      <c r="AG124" s="79">
        <f t="shared" si="403"/>
        <v>0</v>
      </c>
      <c r="AI124" s="79">
        <f t="shared" si="404"/>
        <v>0</v>
      </c>
      <c r="AK124" s="79">
        <f t="shared" si="405"/>
        <v>0</v>
      </c>
      <c r="AM124" s="79">
        <f t="shared" si="406"/>
        <v>0</v>
      </c>
      <c r="AN124" s="153"/>
      <c r="AO124" s="79">
        <f t="shared" si="407"/>
        <v>0</v>
      </c>
      <c r="AP124" s="8"/>
      <c r="AQ124" s="79">
        <f t="shared" si="408"/>
        <v>0</v>
      </c>
      <c r="AS124" s="79">
        <f t="shared" si="409"/>
        <v>0</v>
      </c>
    </row>
    <row r="125" spans="1:45" s="53" customFormat="1" ht="38.25" x14ac:dyDescent="0.2">
      <c r="A125" s="107" t="s">
        <v>281</v>
      </c>
      <c r="B125" s="99" t="s">
        <v>282</v>
      </c>
      <c r="C125" s="106" t="s">
        <v>283</v>
      </c>
      <c r="D125" s="103" t="s">
        <v>77</v>
      </c>
      <c r="E125" s="104">
        <v>24</v>
      </c>
      <c r="F125" s="59"/>
      <c r="G125" s="124">
        <v>2765.63</v>
      </c>
      <c r="H125" s="89">
        <f t="shared" si="180"/>
        <v>66375.12</v>
      </c>
      <c r="I125" s="63">
        <f t="shared" si="249"/>
        <v>0</v>
      </c>
      <c r="J125" s="79">
        <f t="shared" si="410"/>
        <v>0</v>
      </c>
      <c r="K125" s="63">
        <f t="shared" si="188"/>
        <v>24</v>
      </c>
      <c r="L125" s="63">
        <f t="shared" si="189"/>
        <v>0</v>
      </c>
      <c r="M125" s="79">
        <f t="shared" si="190"/>
        <v>0</v>
      </c>
      <c r="N125" s="63">
        <f t="shared" si="382"/>
        <v>24</v>
      </c>
      <c r="O125" s="79">
        <f t="shared" si="383"/>
        <v>66375.12</v>
      </c>
      <c r="P125" s="84"/>
      <c r="Q125" s="79">
        <f t="shared" si="181"/>
        <v>0</v>
      </c>
      <c r="R125" s="63"/>
      <c r="S125" s="79">
        <f t="shared" si="182"/>
        <v>0</v>
      </c>
      <c r="T125" s="63"/>
      <c r="U125" s="85">
        <f t="shared" si="183"/>
        <v>0</v>
      </c>
      <c r="V125" s="84"/>
      <c r="W125" s="79">
        <f t="shared" si="398"/>
        <v>0</v>
      </c>
      <c r="X125" s="63"/>
      <c r="Y125" s="79">
        <f t="shared" si="399"/>
        <v>0</v>
      </c>
      <c r="Z125" s="63"/>
      <c r="AA125" s="85">
        <f t="shared" si="400"/>
        <v>0</v>
      </c>
      <c r="AC125" s="79">
        <f t="shared" si="401"/>
        <v>0</v>
      </c>
      <c r="AE125" s="79">
        <f t="shared" si="402"/>
        <v>0</v>
      </c>
      <c r="AG125" s="79">
        <f t="shared" si="403"/>
        <v>0</v>
      </c>
      <c r="AI125" s="79">
        <f t="shared" si="404"/>
        <v>0</v>
      </c>
      <c r="AK125" s="79">
        <f t="shared" si="405"/>
        <v>0</v>
      </c>
      <c r="AM125" s="79">
        <f t="shared" si="406"/>
        <v>0</v>
      </c>
      <c r="AN125" s="153"/>
      <c r="AO125" s="79">
        <f t="shared" si="407"/>
        <v>0</v>
      </c>
      <c r="AP125" s="8"/>
      <c r="AQ125" s="79">
        <f t="shared" si="408"/>
        <v>0</v>
      </c>
      <c r="AS125" s="79">
        <f t="shared" si="409"/>
        <v>0</v>
      </c>
    </row>
    <row r="126" spans="1:45" s="53" customFormat="1" ht="14.25" x14ac:dyDescent="0.2">
      <c r="A126" s="121" t="s">
        <v>284</v>
      </c>
      <c r="B126" s="121"/>
      <c r="C126" s="110" t="s">
        <v>103</v>
      </c>
      <c r="D126" s="103"/>
      <c r="E126" s="104"/>
      <c r="F126" s="59"/>
      <c r="G126" s="125"/>
      <c r="H126" s="89"/>
      <c r="I126" s="63"/>
      <c r="J126" s="79"/>
      <c r="K126" s="63"/>
      <c r="L126" s="63"/>
      <c r="M126" s="79"/>
      <c r="N126" s="63"/>
      <c r="O126" s="79"/>
      <c r="P126" s="84"/>
      <c r="Q126" s="79"/>
      <c r="R126" s="63"/>
      <c r="S126" s="79"/>
      <c r="T126" s="63"/>
      <c r="U126" s="85"/>
      <c r="V126" s="84"/>
      <c r="W126" s="79"/>
      <c r="X126" s="63"/>
      <c r="Y126" s="79"/>
      <c r="Z126" s="63"/>
      <c r="AA126" s="85"/>
      <c r="AC126" s="79">
        <f t="shared" si="401"/>
        <v>0</v>
      </c>
      <c r="AE126" s="79">
        <f t="shared" si="402"/>
        <v>0</v>
      </c>
      <c r="AG126" s="79">
        <f t="shared" si="403"/>
        <v>0</v>
      </c>
      <c r="AI126" s="79">
        <f t="shared" si="404"/>
        <v>0</v>
      </c>
      <c r="AK126" s="79">
        <f t="shared" si="405"/>
        <v>0</v>
      </c>
      <c r="AM126" s="79">
        <f t="shared" si="406"/>
        <v>0</v>
      </c>
      <c r="AN126" s="153"/>
      <c r="AO126" s="79">
        <f t="shared" si="407"/>
        <v>0</v>
      </c>
      <c r="AP126" s="8"/>
      <c r="AQ126" s="79">
        <f t="shared" si="408"/>
        <v>0</v>
      </c>
      <c r="AS126" s="79">
        <f t="shared" si="409"/>
        <v>0</v>
      </c>
    </row>
    <row r="127" spans="1:45" s="53" customFormat="1" ht="89.25" x14ac:dyDescent="0.2">
      <c r="A127" s="122" t="s">
        <v>285</v>
      </c>
      <c r="B127" s="114" t="s">
        <v>108</v>
      </c>
      <c r="C127" s="106" t="s">
        <v>109</v>
      </c>
      <c r="D127" s="103" t="s">
        <v>73</v>
      </c>
      <c r="E127" s="104">
        <v>580</v>
      </c>
      <c r="F127" s="58"/>
      <c r="G127" s="124">
        <v>211.47</v>
      </c>
      <c r="H127" s="89">
        <f t="shared" si="180"/>
        <v>122652.6</v>
      </c>
      <c r="I127" s="63">
        <f t="shared" si="249"/>
        <v>0</v>
      </c>
      <c r="J127" s="79">
        <f t="shared" si="410"/>
        <v>0</v>
      </c>
      <c r="K127" s="63">
        <f t="shared" si="188"/>
        <v>580</v>
      </c>
      <c r="L127" s="63">
        <f t="shared" si="189"/>
        <v>0</v>
      </c>
      <c r="M127" s="79">
        <f t="shared" si="190"/>
        <v>0</v>
      </c>
      <c r="N127" s="63">
        <f t="shared" si="382"/>
        <v>580</v>
      </c>
      <c r="O127" s="79">
        <f t="shared" si="383"/>
        <v>122652.6</v>
      </c>
      <c r="P127" s="84"/>
      <c r="Q127" s="79">
        <f t="shared" si="181"/>
        <v>0</v>
      </c>
      <c r="R127" s="63"/>
      <c r="S127" s="79">
        <f t="shared" si="182"/>
        <v>0</v>
      </c>
      <c r="T127" s="63"/>
      <c r="U127" s="85">
        <f t="shared" si="183"/>
        <v>0</v>
      </c>
      <c r="V127" s="84"/>
      <c r="W127" s="79">
        <f t="shared" si="398"/>
        <v>0</v>
      </c>
      <c r="X127" s="63"/>
      <c r="Y127" s="79">
        <f t="shared" si="399"/>
        <v>0</v>
      </c>
      <c r="Z127" s="63"/>
      <c r="AA127" s="85">
        <f t="shared" si="400"/>
        <v>0</v>
      </c>
      <c r="AC127" s="79">
        <f t="shared" si="401"/>
        <v>0</v>
      </c>
      <c r="AE127" s="79">
        <f t="shared" si="402"/>
        <v>0</v>
      </c>
      <c r="AG127" s="79">
        <f t="shared" si="403"/>
        <v>0</v>
      </c>
      <c r="AI127" s="79">
        <f t="shared" si="404"/>
        <v>0</v>
      </c>
      <c r="AK127" s="79">
        <f t="shared" si="405"/>
        <v>0</v>
      </c>
      <c r="AM127" s="79">
        <f t="shared" si="406"/>
        <v>0</v>
      </c>
      <c r="AN127" s="153"/>
      <c r="AO127" s="79">
        <f t="shared" si="407"/>
        <v>0</v>
      </c>
      <c r="AP127" s="8"/>
      <c r="AQ127" s="79">
        <f t="shared" si="408"/>
        <v>0</v>
      </c>
      <c r="AS127" s="79">
        <f t="shared" si="409"/>
        <v>0</v>
      </c>
    </row>
    <row r="128" spans="1:45" s="53" customFormat="1" ht="89.25" x14ac:dyDescent="0.2">
      <c r="A128" s="122" t="s">
        <v>286</v>
      </c>
      <c r="B128" s="114" t="s">
        <v>105</v>
      </c>
      <c r="C128" s="106" t="s">
        <v>287</v>
      </c>
      <c r="D128" s="103" t="s">
        <v>77</v>
      </c>
      <c r="E128" s="104">
        <v>200</v>
      </c>
      <c r="F128" s="59"/>
      <c r="G128" s="124">
        <v>202.88</v>
      </c>
      <c r="H128" s="89">
        <f t="shared" ref="H128:H163" si="411">ROUND(E128*G128,2)</f>
        <v>40576</v>
      </c>
      <c r="I128" s="63">
        <f t="shared" si="249"/>
        <v>0</v>
      </c>
      <c r="J128" s="79">
        <f t="shared" si="410"/>
        <v>0</v>
      </c>
      <c r="K128" s="63">
        <f t="shared" si="188"/>
        <v>200</v>
      </c>
      <c r="L128" s="63">
        <f t="shared" si="189"/>
        <v>0</v>
      </c>
      <c r="M128" s="79">
        <f t="shared" si="190"/>
        <v>0</v>
      </c>
      <c r="N128" s="63">
        <f t="shared" si="382"/>
        <v>200</v>
      </c>
      <c r="O128" s="79">
        <f t="shared" si="383"/>
        <v>40576</v>
      </c>
      <c r="P128" s="84"/>
      <c r="Q128" s="79">
        <f t="shared" ref="Q128:Q163" si="412">ROUND(P128*G128,2)</f>
        <v>0</v>
      </c>
      <c r="R128" s="63"/>
      <c r="S128" s="79">
        <f t="shared" ref="S128:S163" si="413">ROUND(R128*G128,2)</f>
        <v>0</v>
      </c>
      <c r="T128" s="63"/>
      <c r="U128" s="85">
        <f t="shared" ref="U128:U163" si="414">ROUND(T128*G128,2)</f>
        <v>0</v>
      </c>
      <c r="V128" s="84"/>
      <c r="W128" s="79">
        <f t="shared" si="398"/>
        <v>0</v>
      </c>
      <c r="X128" s="63"/>
      <c r="Y128" s="79">
        <f t="shared" si="399"/>
        <v>0</v>
      </c>
      <c r="Z128" s="63"/>
      <c r="AA128" s="85">
        <f t="shared" si="400"/>
        <v>0</v>
      </c>
      <c r="AC128" s="79">
        <f t="shared" si="401"/>
        <v>0</v>
      </c>
      <c r="AE128" s="79">
        <f t="shared" si="402"/>
        <v>0</v>
      </c>
      <c r="AG128" s="79">
        <f t="shared" si="403"/>
        <v>0</v>
      </c>
      <c r="AI128" s="79">
        <f t="shared" si="404"/>
        <v>0</v>
      </c>
      <c r="AK128" s="79">
        <f t="shared" si="405"/>
        <v>0</v>
      </c>
      <c r="AM128" s="79">
        <f t="shared" si="406"/>
        <v>0</v>
      </c>
      <c r="AN128" s="153"/>
      <c r="AO128" s="79">
        <f t="shared" si="407"/>
        <v>0</v>
      </c>
      <c r="AP128" s="8"/>
      <c r="AQ128" s="79">
        <f t="shared" si="408"/>
        <v>0</v>
      </c>
      <c r="AS128" s="79">
        <f t="shared" si="409"/>
        <v>0</v>
      </c>
    </row>
    <row r="129" spans="1:45" s="53" customFormat="1" ht="25.5" x14ac:dyDescent="0.2">
      <c r="A129" s="107" t="s">
        <v>288</v>
      </c>
      <c r="B129" s="114" t="s">
        <v>289</v>
      </c>
      <c r="C129" s="106" t="s">
        <v>290</v>
      </c>
      <c r="D129" s="103" t="s">
        <v>77</v>
      </c>
      <c r="E129" s="104">
        <v>200</v>
      </c>
      <c r="F129" s="58"/>
      <c r="G129" s="124">
        <v>1384.53</v>
      </c>
      <c r="H129" s="89">
        <f t="shared" si="411"/>
        <v>276906</v>
      </c>
      <c r="I129" s="63">
        <f t="shared" si="249"/>
        <v>0</v>
      </c>
      <c r="J129" s="79">
        <f t="shared" si="410"/>
        <v>0</v>
      </c>
      <c r="K129" s="63">
        <f t="shared" si="188"/>
        <v>200</v>
      </c>
      <c r="L129" s="63">
        <f t="shared" si="189"/>
        <v>0</v>
      </c>
      <c r="M129" s="79">
        <f t="shared" si="190"/>
        <v>0</v>
      </c>
      <c r="N129" s="63">
        <f t="shared" si="382"/>
        <v>200</v>
      </c>
      <c r="O129" s="79">
        <f t="shared" si="383"/>
        <v>276906</v>
      </c>
      <c r="P129" s="84"/>
      <c r="Q129" s="79">
        <f t="shared" si="412"/>
        <v>0</v>
      </c>
      <c r="R129" s="63"/>
      <c r="S129" s="79">
        <f t="shared" si="413"/>
        <v>0</v>
      </c>
      <c r="T129" s="63"/>
      <c r="U129" s="85">
        <f t="shared" si="414"/>
        <v>0</v>
      </c>
      <c r="V129" s="84"/>
      <c r="W129" s="79">
        <f t="shared" si="398"/>
        <v>0</v>
      </c>
      <c r="X129" s="63"/>
      <c r="Y129" s="79">
        <f t="shared" si="399"/>
        <v>0</v>
      </c>
      <c r="Z129" s="63"/>
      <c r="AA129" s="85">
        <f t="shared" si="400"/>
        <v>0</v>
      </c>
      <c r="AC129" s="79">
        <f t="shared" si="401"/>
        <v>0</v>
      </c>
      <c r="AE129" s="79">
        <f t="shared" si="402"/>
        <v>0</v>
      </c>
      <c r="AG129" s="79">
        <f t="shared" si="403"/>
        <v>0</v>
      </c>
      <c r="AI129" s="79">
        <f t="shared" si="404"/>
        <v>0</v>
      </c>
      <c r="AK129" s="79">
        <f t="shared" si="405"/>
        <v>0</v>
      </c>
      <c r="AM129" s="79">
        <f t="shared" si="406"/>
        <v>0</v>
      </c>
      <c r="AN129" s="153"/>
      <c r="AO129" s="79">
        <f t="shared" si="407"/>
        <v>0</v>
      </c>
      <c r="AP129" s="8"/>
      <c r="AQ129" s="79">
        <f t="shared" si="408"/>
        <v>0</v>
      </c>
      <c r="AS129" s="79">
        <f t="shared" si="409"/>
        <v>0</v>
      </c>
    </row>
    <row r="130" spans="1:45" s="53" customFormat="1" ht="38.25" x14ac:dyDescent="0.2">
      <c r="A130" s="108" t="s">
        <v>291</v>
      </c>
      <c r="B130" s="105" t="s">
        <v>292</v>
      </c>
      <c r="C130" s="106" t="s">
        <v>293</v>
      </c>
      <c r="D130" s="103" t="s">
        <v>35</v>
      </c>
      <c r="E130" s="113">
        <v>48</v>
      </c>
      <c r="F130" s="59"/>
      <c r="G130" s="124">
        <v>527.29999999999995</v>
      </c>
      <c r="H130" s="89">
        <f t="shared" si="411"/>
        <v>25310.400000000001</v>
      </c>
      <c r="I130" s="63">
        <f t="shared" si="249"/>
        <v>0</v>
      </c>
      <c r="J130" s="79">
        <f t="shared" si="410"/>
        <v>0</v>
      </c>
      <c r="K130" s="63">
        <f t="shared" si="188"/>
        <v>48</v>
      </c>
      <c r="L130" s="63">
        <f t="shared" si="189"/>
        <v>0</v>
      </c>
      <c r="M130" s="79">
        <f t="shared" si="190"/>
        <v>0</v>
      </c>
      <c r="N130" s="63">
        <f t="shared" si="382"/>
        <v>48</v>
      </c>
      <c r="O130" s="79">
        <f t="shared" si="383"/>
        <v>25310.400000000001</v>
      </c>
      <c r="P130" s="84"/>
      <c r="Q130" s="79">
        <f t="shared" si="412"/>
        <v>0</v>
      </c>
      <c r="R130" s="63"/>
      <c r="S130" s="79">
        <f t="shared" si="413"/>
        <v>0</v>
      </c>
      <c r="T130" s="63"/>
      <c r="U130" s="85">
        <f t="shared" si="414"/>
        <v>0</v>
      </c>
      <c r="V130" s="84"/>
      <c r="W130" s="79">
        <f t="shared" si="398"/>
        <v>0</v>
      </c>
      <c r="X130" s="63"/>
      <c r="Y130" s="79">
        <f t="shared" si="399"/>
        <v>0</v>
      </c>
      <c r="Z130" s="63"/>
      <c r="AA130" s="85">
        <f t="shared" si="400"/>
        <v>0</v>
      </c>
      <c r="AC130" s="79">
        <f t="shared" si="401"/>
        <v>0</v>
      </c>
      <c r="AE130" s="79">
        <f t="shared" si="402"/>
        <v>0</v>
      </c>
      <c r="AG130" s="79">
        <f t="shared" si="403"/>
        <v>0</v>
      </c>
      <c r="AI130" s="79">
        <f t="shared" si="404"/>
        <v>0</v>
      </c>
      <c r="AK130" s="79">
        <f t="shared" si="405"/>
        <v>0</v>
      </c>
      <c r="AM130" s="79">
        <f t="shared" si="406"/>
        <v>0</v>
      </c>
      <c r="AN130" s="153"/>
      <c r="AO130" s="79">
        <f t="shared" si="407"/>
        <v>0</v>
      </c>
      <c r="AP130" s="8"/>
      <c r="AQ130" s="79">
        <f t="shared" si="408"/>
        <v>0</v>
      </c>
      <c r="AS130" s="79">
        <f t="shared" si="409"/>
        <v>0</v>
      </c>
    </row>
    <row r="131" spans="1:45" s="53" customFormat="1" ht="14.25" x14ac:dyDescent="0.2">
      <c r="A131" s="105"/>
      <c r="B131" s="105"/>
      <c r="C131" s="106"/>
      <c r="D131" s="103"/>
      <c r="E131" s="104"/>
      <c r="F131" s="59"/>
      <c r="G131" s="125"/>
      <c r="H131" s="89"/>
      <c r="I131" s="63"/>
      <c r="J131" s="79"/>
      <c r="K131" s="63"/>
      <c r="L131" s="63"/>
      <c r="M131" s="79"/>
      <c r="N131" s="63"/>
      <c r="O131" s="79"/>
      <c r="P131" s="84"/>
      <c r="Q131" s="79"/>
      <c r="R131" s="63"/>
      <c r="S131" s="79"/>
      <c r="T131" s="63"/>
      <c r="U131" s="85"/>
      <c r="V131" s="84"/>
      <c r="W131" s="79"/>
      <c r="X131" s="63"/>
      <c r="Y131" s="79"/>
      <c r="Z131" s="63"/>
      <c r="AA131" s="85"/>
      <c r="AC131" s="79">
        <f t="shared" si="401"/>
        <v>0</v>
      </c>
      <c r="AE131" s="79">
        <f t="shared" si="402"/>
        <v>0</v>
      </c>
      <c r="AG131" s="79">
        <f t="shared" si="403"/>
        <v>0</v>
      </c>
      <c r="AI131" s="79">
        <f t="shared" si="404"/>
        <v>0</v>
      </c>
      <c r="AK131" s="79">
        <f t="shared" si="405"/>
        <v>0</v>
      </c>
      <c r="AM131" s="79">
        <f t="shared" si="406"/>
        <v>0</v>
      </c>
      <c r="AN131" s="153"/>
      <c r="AO131" s="79">
        <f t="shared" si="407"/>
        <v>0</v>
      </c>
      <c r="AP131" s="8"/>
      <c r="AQ131" s="79">
        <f t="shared" si="408"/>
        <v>0</v>
      </c>
      <c r="AS131" s="79">
        <f t="shared" si="409"/>
        <v>0</v>
      </c>
    </row>
    <row r="132" spans="1:45" s="53" customFormat="1" ht="14.25" x14ac:dyDescent="0.2">
      <c r="A132" s="115" t="s">
        <v>294</v>
      </c>
      <c r="B132" s="115"/>
      <c r="C132" s="110" t="s">
        <v>295</v>
      </c>
      <c r="D132" s="103"/>
      <c r="E132" s="104"/>
      <c r="F132" s="58"/>
      <c r="G132" s="124"/>
      <c r="H132" s="89"/>
      <c r="I132" s="63"/>
      <c r="J132" s="79"/>
      <c r="K132" s="63"/>
      <c r="L132" s="63"/>
      <c r="M132" s="79"/>
      <c r="N132" s="63"/>
      <c r="O132" s="79"/>
      <c r="P132" s="84"/>
      <c r="Q132" s="79"/>
      <c r="R132" s="63"/>
      <c r="S132" s="79"/>
      <c r="T132" s="63"/>
      <c r="U132" s="85"/>
      <c r="V132" s="84"/>
      <c r="W132" s="79"/>
      <c r="X132" s="63"/>
      <c r="Y132" s="79"/>
      <c r="Z132" s="63"/>
      <c r="AA132" s="85"/>
      <c r="AC132" s="79">
        <f t="shared" si="401"/>
        <v>0</v>
      </c>
      <c r="AE132" s="79">
        <f t="shared" si="402"/>
        <v>0</v>
      </c>
      <c r="AG132" s="79">
        <f t="shared" si="403"/>
        <v>0</v>
      </c>
      <c r="AI132" s="79">
        <f t="shared" si="404"/>
        <v>0</v>
      </c>
      <c r="AK132" s="79">
        <f t="shared" si="405"/>
        <v>0</v>
      </c>
      <c r="AM132" s="79">
        <f t="shared" si="406"/>
        <v>0</v>
      </c>
      <c r="AN132" s="153"/>
      <c r="AO132" s="79">
        <f t="shared" si="407"/>
        <v>0</v>
      </c>
      <c r="AP132" s="8"/>
      <c r="AQ132" s="79">
        <f t="shared" si="408"/>
        <v>0</v>
      </c>
      <c r="AS132" s="79">
        <f t="shared" si="409"/>
        <v>0</v>
      </c>
    </row>
    <row r="133" spans="1:45" s="10" customFormat="1" ht="14.25" x14ac:dyDescent="0.2">
      <c r="A133" s="120" t="s">
        <v>296</v>
      </c>
      <c r="B133" s="120"/>
      <c r="C133" s="110" t="s">
        <v>297</v>
      </c>
      <c r="D133" s="103"/>
      <c r="E133" s="104"/>
      <c r="F133" s="58"/>
      <c r="G133" s="124"/>
      <c r="H133" s="89"/>
      <c r="I133" s="63"/>
      <c r="J133" s="79"/>
      <c r="K133" s="63"/>
      <c r="L133" s="63"/>
      <c r="M133" s="79"/>
      <c r="N133" s="63"/>
      <c r="O133" s="79"/>
      <c r="P133" s="84"/>
      <c r="Q133" s="79"/>
      <c r="R133" s="63"/>
      <c r="S133" s="79"/>
      <c r="T133" s="63"/>
      <c r="U133" s="85"/>
      <c r="V133" s="84"/>
      <c r="W133" s="79"/>
      <c r="X133" s="63"/>
      <c r="Y133" s="79"/>
      <c r="Z133" s="63"/>
      <c r="AA133" s="85"/>
      <c r="AC133" s="79">
        <f t="shared" si="401"/>
        <v>0</v>
      </c>
      <c r="AE133" s="79">
        <f t="shared" si="402"/>
        <v>0</v>
      </c>
      <c r="AG133" s="79">
        <f t="shared" si="403"/>
        <v>0</v>
      </c>
      <c r="AH133" s="53"/>
      <c r="AI133" s="79">
        <f t="shared" si="404"/>
        <v>0</v>
      </c>
      <c r="AJ133" s="53"/>
      <c r="AK133" s="79">
        <f t="shared" si="405"/>
        <v>0</v>
      </c>
      <c r="AL133" s="53"/>
      <c r="AM133" s="79">
        <f t="shared" si="406"/>
        <v>0</v>
      </c>
      <c r="AN133" s="154"/>
      <c r="AO133" s="79">
        <f t="shared" si="407"/>
        <v>0</v>
      </c>
      <c r="AQ133" s="79">
        <f t="shared" si="408"/>
        <v>0</v>
      </c>
      <c r="AS133" s="79">
        <f t="shared" si="409"/>
        <v>0</v>
      </c>
    </row>
    <row r="134" spans="1:45" s="53" customFormat="1" ht="76.5" x14ac:dyDescent="0.2">
      <c r="A134" s="108" t="s">
        <v>298</v>
      </c>
      <c r="B134" s="112" t="s">
        <v>54</v>
      </c>
      <c r="C134" s="106" t="s">
        <v>299</v>
      </c>
      <c r="D134" s="103" t="s">
        <v>35</v>
      </c>
      <c r="E134" s="113">
        <v>150</v>
      </c>
      <c r="F134" s="59"/>
      <c r="G134" s="124">
        <v>85.47</v>
      </c>
      <c r="H134" s="89">
        <f t="shared" si="411"/>
        <v>12820.5</v>
      </c>
      <c r="I134" s="63">
        <f t="shared" si="249"/>
        <v>0</v>
      </c>
      <c r="J134" s="79">
        <f t="shared" ref="J134:J137" si="415">Q134+S134+U134+W134+Y134+AA134+AC134+AE134+AG134+AI134+AK134+AM134+AO134+AQ134+AS134</f>
        <v>0</v>
      </c>
      <c r="K134" s="63">
        <f t="shared" si="188"/>
        <v>150</v>
      </c>
      <c r="L134" s="63">
        <f t="shared" si="189"/>
        <v>0</v>
      </c>
      <c r="M134" s="79">
        <f t="shared" si="190"/>
        <v>0</v>
      </c>
      <c r="N134" s="63">
        <f>E134-I134</f>
        <v>150</v>
      </c>
      <c r="O134" s="79">
        <f>H134-J134</f>
        <v>12820.5</v>
      </c>
      <c r="P134" s="84"/>
      <c r="Q134" s="79">
        <f t="shared" si="412"/>
        <v>0</v>
      </c>
      <c r="R134" s="63"/>
      <c r="S134" s="79">
        <f t="shared" si="413"/>
        <v>0</v>
      </c>
      <c r="T134" s="63"/>
      <c r="U134" s="85">
        <f t="shared" si="414"/>
        <v>0</v>
      </c>
      <c r="V134" s="84"/>
      <c r="W134" s="79">
        <f t="shared" ref="W134:W137" si="416">ROUND(V134*G134,2)</f>
        <v>0</v>
      </c>
      <c r="X134" s="63"/>
      <c r="Y134" s="79">
        <f t="shared" ref="Y134:Y137" si="417">ROUND(X134*G134,2)</f>
        <v>0</v>
      </c>
      <c r="Z134" s="63"/>
      <c r="AA134" s="85">
        <f t="shared" ref="AA134:AA137" si="418">ROUND(Z134*G134,2)</f>
        <v>0</v>
      </c>
      <c r="AC134" s="79">
        <f t="shared" si="401"/>
        <v>0</v>
      </c>
      <c r="AE134" s="79">
        <f t="shared" si="402"/>
        <v>0</v>
      </c>
      <c r="AG134" s="79">
        <f t="shared" si="403"/>
        <v>0</v>
      </c>
      <c r="AI134" s="79">
        <f t="shared" si="404"/>
        <v>0</v>
      </c>
      <c r="AK134" s="79">
        <f t="shared" si="405"/>
        <v>0</v>
      </c>
      <c r="AM134" s="79">
        <f t="shared" si="406"/>
        <v>0</v>
      </c>
      <c r="AN134" s="153"/>
      <c r="AO134" s="79">
        <f t="shared" si="407"/>
        <v>0</v>
      </c>
      <c r="AP134" s="8"/>
      <c r="AQ134" s="79">
        <f t="shared" si="408"/>
        <v>0</v>
      </c>
      <c r="AS134" s="79">
        <f t="shared" si="409"/>
        <v>0</v>
      </c>
    </row>
    <row r="135" spans="1:45" s="94" customFormat="1" ht="63.75" x14ac:dyDescent="0.2">
      <c r="A135" s="107" t="s">
        <v>300</v>
      </c>
      <c r="B135" s="112" t="s">
        <v>57</v>
      </c>
      <c r="C135" s="106" t="s">
        <v>301</v>
      </c>
      <c r="D135" s="103" t="s">
        <v>35</v>
      </c>
      <c r="E135" s="104">
        <v>80</v>
      </c>
      <c r="F135" s="59"/>
      <c r="G135" s="124">
        <v>141.19999999999999</v>
      </c>
      <c r="H135" s="89">
        <f t="shared" si="411"/>
        <v>11296</v>
      </c>
      <c r="I135" s="63">
        <f t="shared" si="249"/>
        <v>43.78</v>
      </c>
      <c r="J135" s="79">
        <f t="shared" si="415"/>
        <v>6181.74</v>
      </c>
      <c r="K135" s="63">
        <f t="shared" si="188"/>
        <v>36.22</v>
      </c>
      <c r="L135" s="63">
        <f t="shared" si="189"/>
        <v>43.78</v>
      </c>
      <c r="M135" s="79">
        <f t="shared" si="190"/>
        <v>6181.74</v>
      </c>
      <c r="N135" s="63">
        <f t="shared" ref="N135:N151" si="419">E135-I135</f>
        <v>36.22</v>
      </c>
      <c r="O135" s="79">
        <f t="shared" ref="O135:O151" si="420">H135-J135</f>
        <v>5114.26</v>
      </c>
      <c r="P135" s="84"/>
      <c r="Q135" s="79">
        <f t="shared" si="412"/>
        <v>0</v>
      </c>
      <c r="R135" s="63"/>
      <c r="S135" s="79">
        <f t="shared" si="413"/>
        <v>0</v>
      </c>
      <c r="T135" s="63"/>
      <c r="U135" s="85">
        <f t="shared" si="414"/>
        <v>0</v>
      </c>
      <c r="V135" s="84"/>
      <c r="W135" s="79">
        <f t="shared" si="416"/>
        <v>0</v>
      </c>
      <c r="X135" s="63"/>
      <c r="Y135" s="79">
        <f t="shared" si="417"/>
        <v>0</v>
      </c>
      <c r="Z135" s="63"/>
      <c r="AA135" s="85">
        <f t="shared" si="418"/>
        <v>0</v>
      </c>
      <c r="AC135" s="79">
        <f t="shared" si="401"/>
        <v>0</v>
      </c>
      <c r="AE135" s="79">
        <f t="shared" si="402"/>
        <v>0</v>
      </c>
      <c r="AG135" s="79">
        <f t="shared" si="403"/>
        <v>0</v>
      </c>
      <c r="AH135" s="53"/>
      <c r="AI135" s="79">
        <f t="shared" si="404"/>
        <v>0</v>
      </c>
      <c r="AJ135" s="53"/>
      <c r="AK135" s="79">
        <f t="shared" si="405"/>
        <v>0</v>
      </c>
      <c r="AL135" s="53"/>
      <c r="AM135" s="79">
        <f t="shared" si="406"/>
        <v>0</v>
      </c>
      <c r="AN135" s="154">
        <v>43.78</v>
      </c>
      <c r="AO135" s="79">
        <f t="shared" si="407"/>
        <v>6181.74</v>
      </c>
      <c r="AP135" s="10"/>
      <c r="AQ135" s="79">
        <f t="shared" si="408"/>
        <v>0</v>
      </c>
      <c r="AS135" s="79">
        <f t="shared" si="409"/>
        <v>0</v>
      </c>
    </row>
    <row r="136" spans="1:45" s="53" customFormat="1" ht="38.25" x14ac:dyDescent="0.2">
      <c r="A136" s="107" t="s">
        <v>302</v>
      </c>
      <c r="B136" s="107" t="s">
        <v>303</v>
      </c>
      <c r="C136" s="106" t="s">
        <v>304</v>
      </c>
      <c r="D136" s="103" t="s">
        <v>35</v>
      </c>
      <c r="E136" s="104">
        <v>25</v>
      </c>
      <c r="F136" s="58"/>
      <c r="G136" s="124">
        <v>2151.2600000000002</v>
      </c>
      <c r="H136" s="89">
        <f t="shared" si="411"/>
        <v>53781.5</v>
      </c>
      <c r="I136" s="63">
        <f t="shared" si="249"/>
        <v>0</v>
      </c>
      <c r="J136" s="79">
        <f t="shared" si="415"/>
        <v>0</v>
      </c>
      <c r="K136" s="63">
        <f t="shared" si="188"/>
        <v>25</v>
      </c>
      <c r="L136" s="63">
        <f t="shared" si="189"/>
        <v>0</v>
      </c>
      <c r="M136" s="79">
        <f t="shared" si="190"/>
        <v>0</v>
      </c>
      <c r="N136" s="63">
        <f t="shared" si="419"/>
        <v>25</v>
      </c>
      <c r="O136" s="79">
        <f t="shared" si="420"/>
        <v>53781.5</v>
      </c>
      <c r="P136" s="84"/>
      <c r="Q136" s="79">
        <f t="shared" si="412"/>
        <v>0</v>
      </c>
      <c r="R136" s="63"/>
      <c r="S136" s="79">
        <f t="shared" si="413"/>
        <v>0</v>
      </c>
      <c r="T136" s="63"/>
      <c r="U136" s="85">
        <f t="shared" si="414"/>
        <v>0</v>
      </c>
      <c r="V136" s="84"/>
      <c r="W136" s="79">
        <f t="shared" si="416"/>
        <v>0</v>
      </c>
      <c r="X136" s="63"/>
      <c r="Y136" s="79">
        <f t="shared" si="417"/>
        <v>0</v>
      </c>
      <c r="Z136" s="63"/>
      <c r="AA136" s="85">
        <f t="shared" si="418"/>
        <v>0</v>
      </c>
      <c r="AC136" s="79">
        <f t="shared" si="401"/>
        <v>0</v>
      </c>
      <c r="AE136" s="79">
        <f t="shared" si="402"/>
        <v>0</v>
      </c>
      <c r="AG136" s="79">
        <f t="shared" si="403"/>
        <v>0</v>
      </c>
      <c r="AI136" s="79">
        <f t="shared" si="404"/>
        <v>0</v>
      </c>
      <c r="AK136" s="79">
        <f t="shared" si="405"/>
        <v>0</v>
      </c>
      <c r="AM136" s="79">
        <f t="shared" si="406"/>
        <v>0</v>
      </c>
      <c r="AN136" s="153"/>
      <c r="AO136" s="79">
        <f t="shared" si="407"/>
        <v>0</v>
      </c>
      <c r="AP136" s="8"/>
      <c r="AQ136" s="79">
        <f t="shared" si="408"/>
        <v>0</v>
      </c>
      <c r="AS136" s="79">
        <f t="shared" si="409"/>
        <v>0</v>
      </c>
    </row>
    <row r="137" spans="1:45" s="53" customFormat="1" ht="51" x14ac:dyDescent="0.2">
      <c r="A137" s="107" t="s">
        <v>305</v>
      </c>
      <c r="B137" s="107" t="s">
        <v>306</v>
      </c>
      <c r="C137" s="106" t="s">
        <v>307</v>
      </c>
      <c r="D137" s="103" t="s">
        <v>77</v>
      </c>
      <c r="E137" s="104">
        <v>12</v>
      </c>
      <c r="F137" s="59"/>
      <c r="G137" s="124">
        <v>128.62</v>
      </c>
      <c r="H137" s="89">
        <f t="shared" si="411"/>
        <v>1543.44</v>
      </c>
      <c r="I137" s="63">
        <f t="shared" si="249"/>
        <v>0</v>
      </c>
      <c r="J137" s="79">
        <f t="shared" si="415"/>
        <v>0</v>
      </c>
      <c r="K137" s="63">
        <f t="shared" si="188"/>
        <v>12</v>
      </c>
      <c r="L137" s="63">
        <f t="shared" si="189"/>
        <v>0</v>
      </c>
      <c r="M137" s="79">
        <f t="shared" si="190"/>
        <v>0</v>
      </c>
      <c r="N137" s="63">
        <f t="shared" si="419"/>
        <v>12</v>
      </c>
      <c r="O137" s="79">
        <f t="shared" si="420"/>
        <v>1543.44</v>
      </c>
      <c r="P137" s="84"/>
      <c r="Q137" s="79">
        <f t="shared" si="412"/>
        <v>0</v>
      </c>
      <c r="R137" s="63"/>
      <c r="S137" s="79">
        <f t="shared" si="413"/>
        <v>0</v>
      </c>
      <c r="T137" s="63"/>
      <c r="U137" s="85">
        <f t="shared" si="414"/>
        <v>0</v>
      </c>
      <c r="V137" s="84"/>
      <c r="W137" s="79">
        <f t="shared" si="416"/>
        <v>0</v>
      </c>
      <c r="X137" s="63"/>
      <c r="Y137" s="79">
        <f t="shared" si="417"/>
        <v>0</v>
      </c>
      <c r="Z137" s="63"/>
      <c r="AA137" s="85">
        <f t="shared" si="418"/>
        <v>0</v>
      </c>
      <c r="AC137" s="79">
        <f t="shared" si="401"/>
        <v>0</v>
      </c>
      <c r="AE137" s="79">
        <f t="shared" si="402"/>
        <v>0</v>
      </c>
      <c r="AG137" s="79">
        <f t="shared" si="403"/>
        <v>0</v>
      </c>
      <c r="AI137" s="79">
        <f t="shared" si="404"/>
        <v>0</v>
      </c>
      <c r="AK137" s="79">
        <f t="shared" si="405"/>
        <v>0</v>
      </c>
      <c r="AM137" s="79">
        <f t="shared" si="406"/>
        <v>0</v>
      </c>
      <c r="AN137" s="153"/>
      <c r="AO137" s="79">
        <f t="shared" si="407"/>
        <v>0</v>
      </c>
      <c r="AP137" s="8"/>
      <c r="AQ137" s="79">
        <f t="shared" si="408"/>
        <v>0</v>
      </c>
      <c r="AS137" s="79">
        <f t="shared" si="409"/>
        <v>0</v>
      </c>
    </row>
    <row r="138" spans="1:45" s="53" customFormat="1" ht="15" x14ac:dyDescent="0.2">
      <c r="A138" s="107"/>
      <c r="B138" s="107"/>
      <c r="C138" s="106"/>
      <c r="D138" s="103"/>
      <c r="E138" s="104"/>
      <c r="F138" s="59"/>
      <c r="G138" s="125" t="s">
        <v>22</v>
      </c>
      <c r="H138" s="93">
        <f>SUM(H120:H137)</f>
        <v>975449.23</v>
      </c>
      <c r="I138" s="63"/>
      <c r="J138" s="93">
        <f>SUM(J120:J137)</f>
        <v>6181.74</v>
      </c>
      <c r="K138" s="63"/>
      <c r="L138" s="63"/>
      <c r="M138" s="93">
        <f>SUM(M120:M137)</f>
        <v>6181.74</v>
      </c>
      <c r="N138" s="63"/>
      <c r="O138" s="93">
        <f>SUM(O120:O137)</f>
        <v>969267.49</v>
      </c>
      <c r="P138" s="63"/>
      <c r="Q138" s="93">
        <f t="shared" ref="Q138" si="421">SUM(Q120:Q137)</f>
        <v>0</v>
      </c>
      <c r="R138" s="63"/>
      <c r="S138" s="93">
        <f t="shared" ref="S138" si="422">SUM(S120:S137)</f>
        <v>0</v>
      </c>
      <c r="T138" s="63"/>
      <c r="U138" s="93">
        <f t="shared" ref="U138" si="423">SUM(U120:U137)</f>
        <v>0</v>
      </c>
      <c r="V138" s="63"/>
      <c r="W138" s="93">
        <f t="shared" ref="W138" si="424">SUM(W120:W137)</f>
        <v>0</v>
      </c>
      <c r="X138" s="63"/>
      <c r="Y138" s="93">
        <f t="shared" ref="Y138" si="425">SUM(Y120:Y137)</f>
        <v>0</v>
      </c>
      <c r="Z138" s="63"/>
      <c r="AA138" s="93">
        <f t="shared" ref="AA138" si="426">SUM(AA120:AA137)</f>
        <v>0</v>
      </c>
      <c r="AC138" s="93">
        <f t="shared" ref="AC138" si="427">SUM(AC120:AC137)</f>
        <v>0</v>
      </c>
      <c r="AE138" s="93">
        <f t="shared" ref="AE138" si="428">SUM(AE120:AE137)</f>
        <v>0</v>
      </c>
      <c r="AG138" s="93">
        <f t="shared" ref="AG138" si="429">SUM(AG120:AG137)</f>
        <v>0</v>
      </c>
      <c r="AI138" s="93">
        <f t="shared" ref="AI138" si="430">SUM(AI120:AI137)</f>
        <v>0</v>
      </c>
      <c r="AK138" s="93">
        <f t="shared" ref="AK138" si="431">SUM(AK120:AK137)</f>
        <v>0</v>
      </c>
      <c r="AM138" s="93">
        <f t="shared" ref="AM138" si="432">SUM(AM120:AM137)</f>
        <v>0</v>
      </c>
      <c r="AN138" s="153"/>
      <c r="AO138" s="93">
        <f t="shared" ref="AO138" si="433">SUM(AO120:AO137)</f>
        <v>6181.74</v>
      </c>
      <c r="AP138" s="8"/>
      <c r="AQ138" s="93">
        <f t="shared" ref="AQ138" si="434">SUM(AQ120:AQ137)</f>
        <v>0</v>
      </c>
      <c r="AS138" s="93">
        <f t="shared" ref="AS138" si="435">SUM(AS120:AS137)</f>
        <v>0</v>
      </c>
    </row>
    <row r="139" spans="1:45" s="53" customFormat="1" ht="14.25" x14ac:dyDescent="0.2">
      <c r="A139" s="107"/>
      <c r="B139" s="107"/>
      <c r="C139" s="106"/>
      <c r="D139" s="103"/>
      <c r="E139" s="104"/>
      <c r="F139" s="58"/>
      <c r="G139" s="124"/>
      <c r="H139" s="89"/>
      <c r="I139" s="63"/>
      <c r="J139" s="79"/>
      <c r="K139" s="63"/>
      <c r="L139" s="63"/>
      <c r="M139" s="79"/>
      <c r="N139" s="63"/>
      <c r="O139" s="79"/>
      <c r="P139" s="84"/>
      <c r="Q139" s="79"/>
      <c r="R139" s="63"/>
      <c r="S139" s="79"/>
      <c r="T139" s="63"/>
      <c r="U139" s="85"/>
      <c r="V139" s="84"/>
      <c r="W139" s="79"/>
      <c r="X139" s="63"/>
      <c r="Y139" s="79"/>
      <c r="Z139" s="63"/>
      <c r="AA139" s="85"/>
      <c r="AN139" s="153"/>
      <c r="AP139" s="8"/>
    </row>
    <row r="140" spans="1:45" s="53" customFormat="1" ht="14.25" x14ac:dyDescent="0.2">
      <c r="A140" s="101">
        <v>2.8</v>
      </c>
      <c r="B140" s="101"/>
      <c r="C140" s="102" t="s">
        <v>308</v>
      </c>
      <c r="D140" s="103"/>
      <c r="E140" s="104"/>
      <c r="F140" s="59"/>
      <c r="G140" s="124"/>
      <c r="H140" s="89"/>
      <c r="I140" s="63"/>
      <c r="J140" s="79"/>
      <c r="K140" s="63"/>
      <c r="L140" s="63"/>
      <c r="M140" s="79"/>
      <c r="N140" s="63"/>
      <c r="O140" s="79"/>
      <c r="P140" s="84"/>
      <c r="Q140" s="79"/>
      <c r="R140" s="63"/>
      <c r="S140" s="79"/>
      <c r="T140" s="63"/>
      <c r="U140" s="85"/>
      <c r="V140" s="84"/>
      <c r="W140" s="79"/>
      <c r="X140" s="63"/>
      <c r="Y140" s="79"/>
      <c r="Z140" s="63"/>
      <c r="AA140" s="85"/>
      <c r="AN140" s="153"/>
      <c r="AP140" s="8"/>
    </row>
    <row r="141" spans="1:45" s="53" customFormat="1" ht="76.5" x14ac:dyDescent="0.2">
      <c r="A141" s="107" t="s">
        <v>309</v>
      </c>
      <c r="B141" s="114" t="s">
        <v>80</v>
      </c>
      <c r="C141" s="106" t="s">
        <v>310</v>
      </c>
      <c r="D141" s="103" t="s">
        <v>35</v>
      </c>
      <c r="E141" s="104">
        <v>240</v>
      </c>
      <c r="F141" s="58"/>
      <c r="G141" s="124">
        <v>256.04000000000002</v>
      </c>
      <c r="H141" s="89">
        <f t="shared" si="411"/>
        <v>61449.599999999999</v>
      </c>
      <c r="I141" s="63">
        <f t="shared" ref="I141:I181" si="436">P141+R141+T141+V141+X141+Z141+AB141+AD141+AF141+AH141+AJ141+AL141+AN141+AP141+AR141</f>
        <v>0</v>
      </c>
      <c r="J141" s="79">
        <f t="shared" ref="J141:J146" si="437">Q141+S141+U141+W141+Y141+AA141+AC141+AE141+AG141+AI141+AK141+AM141+AO141+AQ141+AS141</f>
        <v>0</v>
      </c>
      <c r="K141" s="63">
        <f t="shared" ref="K141:K163" si="438">+E141-I141</f>
        <v>240</v>
      </c>
      <c r="L141" s="63">
        <f t="shared" ref="L141:L163" si="439">I141</f>
        <v>0</v>
      </c>
      <c r="M141" s="79">
        <f t="shared" ref="M141:M163" si="440">J141</f>
        <v>0</v>
      </c>
      <c r="N141" s="63">
        <f t="shared" si="419"/>
        <v>240</v>
      </c>
      <c r="O141" s="79">
        <f t="shared" si="420"/>
        <v>61449.599999999999</v>
      </c>
      <c r="P141" s="84"/>
      <c r="Q141" s="79">
        <f t="shared" si="412"/>
        <v>0</v>
      </c>
      <c r="R141" s="63"/>
      <c r="S141" s="79">
        <f t="shared" si="413"/>
        <v>0</v>
      </c>
      <c r="T141" s="63"/>
      <c r="U141" s="85">
        <f t="shared" si="414"/>
        <v>0</v>
      </c>
      <c r="V141" s="84"/>
      <c r="W141" s="79">
        <f t="shared" ref="W141:W146" si="441">ROUND(V141*G141,2)</f>
        <v>0</v>
      </c>
      <c r="X141" s="63"/>
      <c r="Y141" s="79">
        <f t="shared" ref="Y141:Y146" si="442">ROUND(X141*G141,2)</f>
        <v>0</v>
      </c>
      <c r="Z141" s="63"/>
      <c r="AA141" s="85">
        <f t="shared" ref="AA141:AA146" si="443">ROUND(Z141*G141,2)</f>
        <v>0</v>
      </c>
      <c r="AC141" s="79">
        <f t="shared" ref="AC141:AC146" si="444">ROUND(AB141*G141,2)</f>
        <v>0</v>
      </c>
      <c r="AE141" s="79">
        <f t="shared" ref="AE141:AE146" si="445">ROUND(AD141*G141,2)</f>
        <v>0</v>
      </c>
      <c r="AG141" s="79">
        <f t="shared" ref="AG141:AG146" si="446">ROUND(AF141*G141,2)</f>
        <v>0</v>
      </c>
      <c r="AI141" s="79">
        <f t="shared" ref="AI141:AI146" si="447">ROUND(AH141*G141,2)</f>
        <v>0</v>
      </c>
      <c r="AK141" s="79">
        <f t="shared" ref="AK141:AK146" si="448">ROUND(AJ141*G141,2)</f>
        <v>0</v>
      </c>
      <c r="AM141" s="79">
        <f t="shared" ref="AM141:AM146" si="449">ROUND(AL141*G141,2)</f>
        <v>0</v>
      </c>
      <c r="AN141" s="153"/>
      <c r="AO141" s="79">
        <f t="shared" ref="AO141:AO146" si="450">ROUND(AN141*G141,2)</f>
        <v>0</v>
      </c>
      <c r="AP141" s="8"/>
      <c r="AQ141" s="79">
        <f t="shared" ref="AQ141:AQ146" si="451">ROUND(AP141*G141,2)</f>
        <v>0</v>
      </c>
      <c r="AS141" s="79">
        <f t="shared" ref="AS141:AS146" si="452">ROUND(AR141*G141,2)</f>
        <v>0</v>
      </c>
    </row>
    <row r="142" spans="1:45" s="94" customFormat="1" ht="76.5" x14ac:dyDescent="0.2">
      <c r="A142" s="107" t="s">
        <v>311</v>
      </c>
      <c r="B142" s="114" t="s">
        <v>83</v>
      </c>
      <c r="C142" s="106" t="s">
        <v>312</v>
      </c>
      <c r="D142" s="103" t="s">
        <v>35</v>
      </c>
      <c r="E142" s="104">
        <v>240</v>
      </c>
      <c r="F142" s="59"/>
      <c r="G142" s="124">
        <v>256.04000000000002</v>
      </c>
      <c r="H142" s="89">
        <f t="shared" si="411"/>
        <v>61449.599999999999</v>
      </c>
      <c r="I142" s="63">
        <f t="shared" si="436"/>
        <v>0</v>
      </c>
      <c r="J142" s="79">
        <f t="shared" si="437"/>
        <v>0</v>
      </c>
      <c r="K142" s="63">
        <f t="shared" si="438"/>
        <v>240</v>
      </c>
      <c r="L142" s="63">
        <f t="shared" si="439"/>
        <v>0</v>
      </c>
      <c r="M142" s="79">
        <f t="shared" si="440"/>
        <v>0</v>
      </c>
      <c r="N142" s="63">
        <f t="shared" si="419"/>
        <v>240</v>
      </c>
      <c r="O142" s="79">
        <f t="shared" si="420"/>
        <v>61449.599999999999</v>
      </c>
      <c r="P142" s="84"/>
      <c r="Q142" s="79">
        <f t="shared" si="412"/>
        <v>0</v>
      </c>
      <c r="R142" s="63"/>
      <c r="S142" s="79">
        <f t="shared" si="413"/>
        <v>0</v>
      </c>
      <c r="T142" s="63"/>
      <c r="U142" s="85">
        <f t="shared" si="414"/>
        <v>0</v>
      </c>
      <c r="V142" s="84"/>
      <c r="W142" s="79">
        <f t="shared" si="441"/>
        <v>0</v>
      </c>
      <c r="X142" s="63"/>
      <c r="Y142" s="79">
        <f t="shared" si="442"/>
        <v>0</v>
      </c>
      <c r="Z142" s="63"/>
      <c r="AA142" s="85">
        <f t="shared" si="443"/>
        <v>0</v>
      </c>
      <c r="AC142" s="79">
        <f t="shared" si="444"/>
        <v>0</v>
      </c>
      <c r="AE142" s="79">
        <f t="shared" si="445"/>
        <v>0</v>
      </c>
      <c r="AG142" s="79">
        <f t="shared" si="446"/>
        <v>0</v>
      </c>
      <c r="AH142" s="53"/>
      <c r="AI142" s="79">
        <f t="shared" si="447"/>
        <v>0</v>
      </c>
      <c r="AJ142" s="53"/>
      <c r="AK142" s="79">
        <f t="shared" si="448"/>
        <v>0</v>
      </c>
      <c r="AL142" s="53"/>
      <c r="AM142" s="79">
        <f t="shared" si="449"/>
        <v>0</v>
      </c>
      <c r="AN142" s="154"/>
      <c r="AO142" s="79">
        <f t="shared" si="450"/>
        <v>0</v>
      </c>
      <c r="AP142" s="10"/>
      <c r="AQ142" s="79">
        <f t="shared" si="451"/>
        <v>0</v>
      </c>
      <c r="AS142" s="79">
        <f t="shared" si="452"/>
        <v>0</v>
      </c>
    </row>
    <row r="143" spans="1:45" s="8" customFormat="1" ht="76.5" x14ac:dyDescent="0.2">
      <c r="A143" s="107" t="s">
        <v>313</v>
      </c>
      <c r="B143" s="112" t="s">
        <v>86</v>
      </c>
      <c r="C143" s="106" t="s">
        <v>87</v>
      </c>
      <c r="D143" s="103" t="s">
        <v>73</v>
      </c>
      <c r="E143" s="104">
        <v>1200</v>
      </c>
      <c r="F143" s="58"/>
      <c r="G143" s="124">
        <v>12.69</v>
      </c>
      <c r="H143" s="89">
        <f t="shared" si="411"/>
        <v>15228</v>
      </c>
      <c r="I143" s="63">
        <f t="shared" si="436"/>
        <v>0</v>
      </c>
      <c r="J143" s="79">
        <f t="shared" si="437"/>
        <v>0</v>
      </c>
      <c r="K143" s="63">
        <f t="shared" si="438"/>
        <v>1200</v>
      </c>
      <c r="L143" s="63">
        <f t="shared" si="439"/>
        <v>0</v>
      </c>
      <c r="M143" s="79">
        <f t="shared" si="440"/>
        <v>0</v>
      </c>
      <c r="N143" s="63">
        <f t="shared" si="419"/>
        <v>1200</v>
      </c>
      <c r="O143" s="79">
        <f t="shared" si="420"/>
        <v>15228</v>
      </c>
      <c r="P143" s="84"/>
      <c r="Q143" s="79">
        <f t="shared" si="412"/>
        <v>0</v>
      </c>
      <c r="R143" s="63"/>
      <c r="S143" s="79">
        <f t="shared" si="413"/>
        <v>0</v>
      </c>
      <c r="T143" s="63"/>
      <c r="U143" s="85">
        <f t="shared" si="414"/>
        <v>0</v>
      </c>
      <c r="V143" s="84"/>
      <c r="W143" s="79">
        <f t="shared" si="441"/>
        <v>0</v>
      </c>
      <c r="X143" s="63"/>
      <c r="Y143" s="79">
        <f t="shared" si="442"/>
        <v>0</v>
      </c>
      <c r="Z143" s="63"/>
      <c r="AA143" s="85">
        <f t="shared" si="443"/>
        <v>0</v>
      </c>
      <c r="AC143" s="79">
        <f t="shared" si="444"/>
        <v>0</v>
      </c>
      <c r="AE143" s="79">
        <f t="shared" si="445"/>
        <v>0</v>
      </c>
      <c r="AG143" s="79">
        <f t="shared" si="446"/>
        <v>0</v>
      </c>
      <c r="AH143" s="53"/>
      <c r="AI143" s="79">
        <f t="shared" si="447"/>
        <v>0</v>
      </c>
      <c r="AJ143" s="53"/>
      <c r="AK143" s="79">
        <f t="shared" si="448"/>
        <v>0</v>
      </c>
      <c r="AL143" s="53"/>
      <c r="AM143" s="79">
        <f t="shared" si="449"/>
        <v>0</v>
      </c>
      <c r="AN143" s="153"/>
      <c r="AO143" s="79">
        <f t="shared" si="450"/>
        <v>0</v>
      </c>
      <c r="AQ143" s="79">
        <f t="shared" si="451"/>
        <v>0</v>
      </c>
      <c r="AS143" s="79">
        <f t="shared" si="452"/>
        <v>0</v>
      </c>
    </row>
    <row r="144" spans="1:45" s="53" customFormat="1" ht="76.5" x14ac:dyDescent="0.2">
      <c r="A144" s="107" t="s">
        <v>314</v>
      </c>
      <c r="B144" s="99" t="s">
        <v>89</v>
      </c>
      <c r="C144" s="106" t="s">
        <v>90</v>
      </c>
      <c r="D144" s="103" t="s">
        <v>73</v>
      </c>
      <c r="E144" s="104">
        <v>840</v>
      </c>
      <c r="F144" s="59"/>
      <c r="G144" s="124">
        <v>4.5</v>
      </c>
      <c r="H144" s="89">
        <f t="shared" si="411"/>
        <v>3780</v>
      </c>
      <c r="I144" s="63">
        <f t="shared" si="436"/>
        <v>0</v>
      </c>
      <c r="J144" s="79">
        <f t="shared" si="437"/>
        <v>0</v>
      </c>
      <c r="K144" s="63">
        <f t="shared" si="438"/>
        <v>840</v>
      </c>
      <c r="L144" s="63">
        <f t="shared" si="439"/>
        <v>0</v>
      </c>
      <c r="M144" s="79">
        <f t="shared" si="440"/>
        <v>0</v>
      </c>
      <c r="N144" s="63">
        <f t="shared" si="419"/>
        <v>840</v>
      </c>
      <c r="O144" s="79">
        <f t="shared" si="420"/>
        <v>3780</v>
      </c>
      <c r="P144" s="84"/>
      <c r="Q144" s="79">
        <f t="shared" si="412"/>
        <v>0</v>
      </c>
      <c r="R144" s="63"/>
      <c r="S144" s="79">
        <f t="shared" si="413"/>
        <v>0</v>
      </c>
      <c r="T144" s="63"/>
      <c r="U144" s="85">
        <f t="shared" si="414"/>
        <v>0</v>
      </c>
      <c r="V144" s="84"/>
      <c r="W144" s="79">
        <f t="shared" si="441"/>
        <v>0</v>
      </c>
      <c r="X144" s="63"/>
      <c r="Y144" s="79">
        <f t="shared" si="442"/>
        <v>0</v>
      </c>
      <c r="Z144" s="63"/>
      <c r="AA144" s="85">
        <f t="shared" si="443"/>
        <v>0</v>
      </c>
      <c r="AC144" s="79">
        <f t="shared" si="444"/>
        <v>0</v>
      </c>
      <c r="AE144" s="79">
        <f t="shared" si="445"/>
        <v>0</v>
      </c>
      <c r="AG144" s="79">
        <f t="shared" si="446"/>
        <v>0</v>
      </c>
      <c r="AI144" s="79">
        <f t="shared" si="447"/>
        <v>0</v>
      </c>
      <c r="AK144" s="79">
        <f t="shared" si="448"/>
        <v>0</v>
      </c>
      <c r="AM144" s="79">
        <f t="shared" si="449"/>
        <v>0</v>
      </c>
      <c r="AN144" s="153"/>
      <c r="AO144" s="79">
        <f t="shared" si="450"/>
        <v>0</v>
      </c>
      <c r="AP144" s="8"/>
      <c r="AQ144" s="79">
        <f t="shared" si="451"/>
        <v>0</v>
      </c>
      <c r="AS144" s="79">
        <f t="shared" si="452"/>
        <v>0</v>
      </c>
    </row>
    <row r="145" spans="1:45" s="53" customFormat="1" ht="153" x14ac:dyDescent="0.2">
      <c r="A145" s="107" t="s">
        <v>315</v>
      </c>
      <c r="B145" s="114" t="s">
        <v>95</v>
      </c>
      <c r="C145" s="106" t="s">
        <v>316</v>
      </c>
      <c r="D145" s="103" t="s">
        <v>73</v>
      </c>
      <c r="E145" s="104">
        <v>840</v>
      </c>
      <c r="F145" s="59"/>
      <c r="G145" s="124">
        <v>47.87</v>
      </c>
      <c r="H145" s="89">
        <f t="shared" si="411"/>
        <v>40210.800000000003</v>
      </c>
      <c r="I145" s="63">
        <f t="shared" si="436"/>
        <v>0</v>
      </c>
      <c r="J145" s="79">
        <f t="shared" si="437"/>
        <v>0</v>
      </c>
      <c r="K145" s="63">
        <f t="shared" si="438"/>
        <v>840</v>
      </c>
      <c r="L145" s="63">
        <f t="shared" si="439"/>
        <v>0</v>
      </c>
      <c r="M145" s="79">
        <f t="shared" si="440"/>
        <v>0</v>
      </c>
      <c r="N145" s="63">
        <f t="shared" si="419"/>
        <v>840</v>
      </c>
      <c r="O145" s="79">
        <f t="shared" si="420"/>
        <v>40210.800000000003</v>
      </c>
      <c r="P145" s="84"/>
      <c r="Q145" s="79">
        <f t="shared" si="412"/>
        <v>0</v>
      </c>
      <c r="R145" s="63"/>
      <c r="S145" s="79">
        <f t="shared" si="413"/>
        <v>0</v>
      </c>
      <c r="T145" s="63"/>
      <c r="U145" s="85">
        <f t="shared" si="414"/>
        <v>0</v>
      </c>
      <c r="V145" s="84"/>
      <c r="W145" s="79">
        <f t="shared" si="441"/>
        <v>0</v>
      </c>
      <c r="X145" s="63"/>
      <c r="Y145" s="79">
        <f t="shared" si="442"/>
        <v>0</v>
      </c>
      <c r="Z145" s="63"/>
      <c r="AA145" s="85">
        <f t="shared" si="443"/>
        <v>0</v>
      </c>
      <c r="AC145" s="79">
        <f t="shared" si="444"/>
        <v>0</v>
      </c>
      <c r="AE145" s="79">
        <f t="shared" si="445"/>
        <v>0</v>
      </c>
      <c r="AG145" s="79">
        <f t="shared" si="446"/>
        <v>0</v>
      </c>
      <c r="AI145" s="79">
        <f t="shared" si="447"/>
        <v>0</v>
      </c>
      <c r="AK145" s="79">
        <f t="shared" si="448"/>
        <v>0</v>
      </c>
      <c r="AM145" s="79">
        <f t="shared" si="449"/>
        <v>0</v>
      </c>
      <c r="AN145" s="153"/>
      <c r="AO145" s="79">
        <f t="shared" si="450"/>
        <v>0</v>
      </c>
      <c r="AP145" s="8"/>
      <c r="AQ145" s="79">
        <f t="shared" si="451"/>
        <v>0</v>
      </c>
      <c r="AS145" s="79">
        <f t="shared" si="452"/>
        <v>0</v>
      </c>
    </row>
    <row r="146" spans="1:45" s="53" customFormat="1" ht="102" x14ac:dyDescent="0.2">
      <c r="A146" s="107" t="s">
        <v>317</v>
      </c>
      <c r="B146" s="114" t="s">
        <v>101</v>
      </c>
      <c r="C146" s="106" t="s">
        <v>318</v>
      </c>
      <c r="D146" s="103" t="s">
        <v>73</v>
      </c>
      <c r="E146" s="104">
        <v>1200</v>
      </c>
      <c r="F146" s="59"/>
      <c r="G146" s="124">
        <v>516.38</v>
      </c>
      <c r="H146" s="89">
        <f t="shared" si="411"/>
        <v>619656</v>
      </c>
      <c r="I146" s="63">
        <f t="shared" si="436"/>
        <v>0</v>
      </c>
      <c r="J146" s="79">
        <f t="shared" si="437"/>
        <v>0</v>
      </c>
      <c r="K146" s="63">
        <f t="shared" si="438"/>
        <v>1200</v>
      </c>
      <c r="L146" s="63">
        <f t="shared" si="439"/>
        <v>0</v>
      </c>
      <c r="M146" s="79">
        <f t="shared" si="440"/>
        <v>0</v>
      </c>
      <c r="N146" s="63">
        <f t="shared" si="419"/>
        <v>1200</v>
      </c>
      <c r="O146" s="79">
        <f t="shared" si="420"/>
        <v>619656</v>
      </c>
      <c r="P146" s="84"/>
      <c r="Q146" s="79">
        <f t="shared" si="412"/>
        <v>0</v>
      </c>
      <c r="R146" s="63"/>
      <c r="S146" s="79">
        <f t="shared" si="413"/>
        <v>0</v>
      </c>
      <c r="T146" s="63"/>
      <c r="U146" s="85">
        <f t="shared" si="414"/>
        <v>0</v>
      </c>
      <c r="V146" s="84"/>
      <c r="W146" s="79">
        <f t="shared" si="441"/>
        <v>0</v>
      </c>
      <c r="X146" s="63"/>
      <c r="Y146" s="79">
        <f t="shared" si="442"/>
        <v>0</v>
      </c>
      <c r="Z146" s="63"/>
      <c r="AA146" s="85">
        <f t="shared" si="443"/>
        <v>0</v>
      </c>
      <c r="AC146" s="79">
        <f t="shared" si="444"/>
        <v>0</v>
      </c>
      <c r="AE146" s="79">
        <f t="shared" si="445"/>
        <v>0</v>
      </c>
      <c r="AG146" s="79">
        <f t="shared" si="446"/>
        <v>0</v>
      </c>
      <c r="AI146" s="79">
        <f t="shared" si="447"/>
        <v>0</v>
      </c>
      <c r="AK146" s="79">
        <f t="shared" si="448"/>
        <v>0</v>
      </c>
      <c r="AM146" s="79">
        <f t="shared" si="449"/>
        <v>0</v>
      </c>
      <c r="AN146" s="153"/>
      <c r="AO146" s="79">
        <f t="shared" si="450"/>
        <v>0</v>
      </c>
      <c r="AP146" s="8"/>
      <c r="AQ146" s="79">
        <f t="shared" si="451"/>
        <v>0</v>
      </c>
      <c r="AS146" s="79">
        <f t="shared" si="452"/>
        <v>0</v>
      </c>
    </row>
    <row r="147" spans="1:45" s="53" customFormat="1" ht="15" x14ac:dyDescent="0.2">
      <c r="A147" s="107"/>
      <c r="B147" s="107"/>
      <c r="C147" s="106"/>
      <c r="D147" s="103"/>
      <c r="E147" s="104"/>
      <c r="F147" s="59"/>
      <c r="G147" s="125" t="s">
        <v>22</v>
      </c>
      <c r="H147" s="93">
        <f>SUM(H141:H146)</f>
        <v>801774</v>
      </c>
      <c r="I147" s="63"/>
      <c r="J147" s="93">
        <f>SUM(J141:J146)</f>
        <v>0</v>
      </c>
      <c r="K147" s="63"/>
      <c r="L147" s="63"/>
      <c r="M147" s="93">
        <f>SUM(M141:M146)</f>
        <v>0</v>
      </c>
      <c r="N147" s="63"/>
      <c r="O147" s="93">
        <f>SUM(O141:O146)</f>
        <v>801774</v>
      </c>
      <c r="P147" s="63"/>
      <c r="Q147" s="93">
        <f t="shared" ref="Q147" si="453">SUM(Q141:Q146)</f>
        <v>0</v>
      </c>
      <c r="R147" s="63"/>
      <c r="S147" s="93">
        <f t="shared" ref="S147" si="454">SUM(S141:S146)</f>
        <v>0</v>
      </c>
      <c r="T147" s="63"/>
      <c r="U147" s="93">
        <f t="shared" ref="U147" si="455">SUM(U141:U146)</f>
        <v>0</v>
      </c>
      <c r="V147" s="63"/>
      <c r="W147" s="93">
        <f t="shared" ref="W147" si="456">SUM(W141:W146)</f>
        <v>0</v>
      </c>
      <c r="X147" s="63"/>
      <c r="Y147" s="93">
        <f t="shared" ref="Y147" si="457">SUM(Y141:Y146)</f>
        <v>0</v>
      </c>
      <c r="Z147" s="63"/>
      <c r="AA147" s="93">
        <f t="shared" ref="AA147" si="458">SUM(AA141:AA146)</f>
        <v>0</v>
      </c>
      <c r="AC147" s="93">
        <f t="shared" ref="AC147" si="459">SUM(AC141:AC146)</f>
        <v>0</v>
      </c>
      <c r="AE147" s="93">
        <f t="shared" ref="AE147" si="460">SUM(AE141:AE146)</f>
        <v>0</v>
      </c>
      <c r="AG147" s="93">
        <f t="shared" ref="AG147" si="461">SUM(AG141:AG146)</f>
        <v>0</v>
      </c>
      <c r="AI147" s="93">
        <f t="shared" ref="AI147" si="462">SUM(AI141:AI146)</f>
        <v>0</v>
      </c>
      <c r="AK147" s="93">
        <f t="shared" ref="AK147" si="463">SUM(AK141:AK146)</f>
        <v>0</v>
      </c>
      <c r="AM147" s="93">
        <f t="shared" ref="AM147" si="464">SUM(AM141:AM146)</f>
        <v>0</v>
      </c>
      <c r="AN147" s="153"/>
      <c r="AO147" s="93">
        <f t="shared" ref="AO147" si="465">SUM(AO141:AO146)</f>
        <v>0</v>
      </c>
      <c r="AP147" s="8"/>
      <c r="AQ147" s="93">
        <f t="shared" ref="AQ147" si="466">SUM(AQ141:AQ146)</f>
        <v>0</v>
      </c>
      <c r="AS147" s="93">
        <f t="shared" ref="AS147" si="467">SUM(AS141:AS146)</f>
        <v>0</v>
      </c>
    </row>
    <row r="148" spans="1:45" s="53" customFormat="1" ht="14.25" x14ac:dyDescent="0.2">
      <c r="A148" s="101">
        <v>2.9</v>
      </c>
      <c r="B148" s="101"/>
      <c r="C148" s="102" t="s">
        <v>319</v>
      </c>
      <c r="D148" s="103"/>
      <c r="E148" s="104"/>
      <c r="F148" s="58"/>
      <c r="G148" s="124"/>
      <c r="H148" s="89"/>
      <c r="I148" s="63"/>
      <c r="J148" s="79"/>
      <c r="K148" s="63"/>
      <c r="L148" s="63"/>
      <c r="M148" s="79"/>
      <c r="N148" s="63"/>
      <c r="O148" s="79"/>
      <c r="P148" s="84"/>
      <c r="Q148" s="79"/>
      <c r="R148" s="63"/>
      <c r="S148" s="79"/>
      <c r="T148" s="63"/>
      <c r="U148" s="85"/>
      <c r="V148" s="84"/>
      <c r="W148" s="79"/>
      <c r="X148" s="63"/>
      <c r="Y148" s="79"/>
      <c r="Z148" s="63"/>
      <c r="AA148" s="85"/>
      <c r="AN148" s="153"/>
      <c r="AP148" s="8"/>
    </row>
    <row r="149" spans="1:45" s="53" customFormat="1" ht="14.25" x14ac:dyDescent="0.2">
      <c r="A149" s="120" t="s">
        <v>320</v>
      </c>
      <c r="B149" s="120"/>
      <c r="C149" s="110" t="s">
        <v>122</v>
      </c>
      <c r="D149" s="103"/>
      <c r="E149" s="104"/>
      <c r="F149" s="59"/>
      <c r="G149" s="124"/>
      <c r="H149" s="89"/>
      <c r="I149" s="63"/>
      <c r="J149" s="79"/>
      <c r="K149" s="63"/>
      <c r="L149" s="63"/>
      <c r="M149" s="79"/>
      <c r="N149" s="63"/>
      <c r="O149" s="79"/>
      <c r="P149" s="84"/>
      <c r="Q149" s="79"/>
      <c r="R149" s="63"/>
      <c r="S149" s="79"/>
      <c r="T149" s="63"/>
      <c r="U149" s="85"/>
      <c r="V149" s="84"/>
      <c r="W149" s="79"/>
      <c r="X149" s="63"/>
      <c r="Y149" s="79"/>
      <c r="Z149" s="63"/>
      <c r="AA149" s="85"/>
      <c r="AN149" s="153"/>
      <c r="AP149" s="8"/>
    </row>
    <row r="150" spans="1:45" s="53" customFormat="1" ht="51" x14ac:dyDescent="0.2">
      <c r="A150" s="107" t="s">
        <v>321</v>
      </c>
      <c r="B150" s="99" t="s">
        <v>124</v>
      </c>
      <c r="C150" s="106" t="s">
        <v>322</v>
      </c>
      <c r="D150" s="103" t="s">
        <v>31</v>
      </c>
      <c r="E150" s="104">
        <v>2</v>
      </c>
      <c r="F150" s="59"/>
      <c r="G150" s="124">
        <v>1828.64</v>
      </c>
      <c r="H150" s="89">
        <f t="shared" si="411"/>
        <v>3657.28</v>
      </c>
      <c r="I150" s="63">
        <f t="shared" si="436"/>
        <v>0</v>
      </c>
      <c r="J150" s="79">
        <f t="shared" ref="J150:J152" si="468">Q150+S150+U150+W150+Y150+AA150+AC150+AE150+AG150+AI150+AK150+AM150+AO150+AQ150+AS150</f>
        <v>0</v>
      </c>
      <c r="K150" s="63">
        <f t="shared" si="438"/>
        <v>2</v>
      </c>
      <c r="L150" s="63">
        <f t="shared" si="439"/>
        <v>0</v>
      </c>
      <c r="M150" s="79">
        <f t="shared" si="440"/>
        <v>0</v>
      </c>
      <c r="N150" s="63">
        <f t="shared" si="419"/>
        <v>2</v>
      </c>
      <c r="O150" s="79">
        <f t="shared" si="420"/>
        <v>3657.28</v>
      </c>
      <c r="P150" s="84"/>
      <c r="Q150" s="79">
        <f t="shared" si="412"/>
        <v>0</v>
      </c>
      <c r="R150" s="63"/>
      <c r="S150" s="79">
        <f t="shared" si="413"/>
        <v>0</v>
      </c>
      <c r="T150" s="63"/>
      <c r="U150" s="85">
        <f t="shared" si="414"/>
        <v>0</v>
      </c>
      <c r="V150" s="84"/>
      <c r="W150" s="79">
        <f t="shared" ref="W150:W152" si="469">ROUND(V150*G150,2)</f>
        <v>0</v>
      </c>
      <c r="X150" s="63"/>
      <c r="Y150" s="79">
        <f t="shared" ref="Y150:Y152" si="470">ROUND(X150*G150,2)</f>
        <v>0</v>
      </c>
      <c r="Z150" s="63"/>
      <c r="AA150" s="85">
        <f t="shared" ref="AA150:AA152" si="471">ROUND(Z150*G150,2)</f>
        <v>0</v>
      </c>
      <c r="AC150" s="79">
        <f t="shared" ref="AC150:AC163" si="472">ROUND(AB150*G150,2)</f>
        <v>0</v>
      </c>
      <c r="AE150" s="79">
        <f t="shared" ref="AE150:AE163" si="473">ROUND(AD150*G150,2)</f>
        <v>0</v>
      </c>
      <c r="AG150" s="79">
        <f t="shared" ref="AG150:AG163" si="474">ROUND(AF150*G150,2)</f>
        <v>0</v>
      </c>
      <c r="AI150" s="79">
        <f t="shared" ref="AI150:AI163" si="475">ROUND(AH150*G150,2)</f>
        <v>0</v>
      </c>
      <c r="AK150" s="79">
        <f t="shared" ref="AK150:AK163" si="476">ROUND(AJ150*G150,2)</f>
        <v>0</v>
      </c>
      <c r="AM150" s="79">
        <f t="shared" ref="AM150:AM163" si="477">ROUND(AL150*G150,2)</f>
        <v>0</v>
      </c>
      <c r="AN150" s="153"/>
      <c r="AO150" s="79">
        <f t="shared" ref="AO150:AO163" si="478">ROUND(AN150*G150,2)</f>
        <v>0</v>
      </c>
      <c r="AP150" s="8"/>
      <c r="AQ150" s="79">
        <f t="shared" ref="AQ150:AQ163" si="479">ROUND(AP150*G150,2)</f>
        <v>0</v>
      </c>
      <c r="AS150" s="79">
        <f t="shared" ref="AS150:AS163" si="480">ROUND(AR150*G150,2)</f>
        <v>0</v>
      </c>
    </row>
    <row r="151" spans="1:45" s="53" customFormat="1" ht="51" x14ac:dyDescent="0.2">
      <c r="A151" s="107" t="s">
        <v>323</v>
      </c>
      <c r="B151" s="99" t="s">
        <v>324</v>
      </c>
      <c r="C151" s="106" t="s">
        <v>128</v>
      </c>
      <c r="D151" s="103" t="s">
        <v>31</v>
      </c>
      <c r="E151" s="104">
        <v>2</v>
      </c>
      <c r="F151" s="58"/>
      <c r="G151" s="124">
        <v>1707.73</v>
      </c>
      <c r="H151" s="89">
        <f t="shared" si="411"/>
        <v>3415.46</v>
      </c>
      <c r="I151" s="63">
        <f t="shared" si="436"/>
        <v>0</v>
      </c>
      <c r="J151" s="79">
        <f t="shared" si="468"/>
        <v>0</v>
      </c>
      <c r="K151" s="63">
        <f t="shared" si="438"/>
        <v>2</v>
      </c>
      <c r="L151" s="63">
        <f t="shared" si="439"/>
        <v>0</v>
      </c>
      <c r="M151" s="79">
        <f t="shared" si="440"/>
        <v>0</v>
      </c>
      <c r="N151" s="63">
        <f t="shared" si="419"/>
        <v>2</v>
      </c>
      <c r="O151" s="79">
        <f t="shared" si="420"/>
        <v>3415.46</v>
      </c>
      <c r="P151" s="84"/>
      <c r="Q151" s="79">
        <f t="shared" si="412"/>
        <v>0</v>
      </c>
      <c r="R151" s="63"/>
      <c r="S151" s="79">
        <f t="shared" si="413"/>
        <v>0</v>
      </c>
      <c r="T151" s="63"/>
      <c r="U151" s="85">
        <f t="shared" si="414"/>
        <v>0</v>
      </c>
      <c r="V151" s="84"/>
      <c r="W151" s="79">
        <f t="shared" si="469"/>
        <v>0</v>
      </c>
      <c r="X151" s="63"/>
      <c r="Y151" s="79">
        <f t="shared" si="470"/>
        <v>0</v>
      </c>
      <c r="Z151" s="63"/>
      <c r="AA151" s="85">
        <f t="shared" si="471"/>
        <v>0</v>
      </c>
      <c r="AC151" s="79">
        <f t="shared" si="472"/>
        <v>0</v>
      </c>
      <c r="AE151" s="79">
        <f t="shared" si="473"/>
        <v>0</v>
      </c>
      <c r="AG151" s="79">
        <f t="shared" si="474"/>
        <v>0</v>
      </c>
      <c r="AI151" s="79">
        <f t="shared" si="475"/>
        <v>0</v>
      </c>
      <c r="AK151" s="79">
        <f t="shared" si="476"/>
        <v>0</v>
      </c>
      <c r="AM151" s="79">
        <f t="shared" si="477"/>
        <v>0</v>
      </c>
      <c r="AN151" s="153"/>
      <c r="AO151" s="79">
        <f t="shared" si="478"/>
        <v>0</v>
      </c>
      <c r="AP151" s="8"/>
      <c r="AQ151" s="79">
        <f t="shared" si="479"/>
        <v>0</v>
      </c>
      <c r="AS151" s="79">
        <f t="shared" si="480"/>
        <v>0</v>
      </c>
    </row>
    <row r="152" spans="1:45" s="10" customFormat="1" ht="76.5" x14ac:dyDescent="0.2">
      <c r="A152" s="107" t="s">
        <v>325</v>
      </c>
      <c r="B152" s="99" t="s">
        <v>326</v>
      </c>
      <c r="C152" s="106" t="s">
        <v>327</v>
      </c>
      <c r="D152" s="103" t="s">
        <v>31</v>
      </c>
      <c r="E152" s="104">
        <v>4</v>
      </c>
      <c r="F152" s="58"/>
      <c r="G152" s="124">
        <v>98746.75</v>
      </c>
      <c r="H152" s="89">
        <f t="shared" si="411"/>
        <v>394987</v>
      </c>
      <c r="I152" s="63">
        <f t="shared" si="436"/>
        <v>0</v>
      </c>
      <c r="J152" s="79">
        <f t="shared" si="468"/>
        <v>0</v>
      </c>
      <c r="K152" s="63">
        <f t="shared" si="438"/>
        <v>4</v>
      </c>
      <c r="L152" s="63">
        <f t="shared" si="439"/>
        <v>0</v>
      </c>
      <c r="M152" s="79">
        <f t="shared" si="440"/>
        <v>0</v>
      </c>
      <c r="N152" s="63">
        <f>E152-I152</f>
        <v>4</v>
      </c>
      <c r="O152" s="79">
        <f>H152-J152</f>
        <v>394987</v>
      </c>
      <c r="P152" s="84"/>
      <c r="Q152" s="79">
        <f t="shared" si="412"/>
        <v>0</v>
      </c>
      <c r="R152" s="63"/>
      <c r="S152" s="79">
        <f t="shared" si="413"/>
        <v>0</v>
      </c>
      <c r="T152" s="63"/>
      <c r="U152" s="85">
        <f t="shared" si="414"/>
        <v>0</v>
      </c>
      <c r="V152" s="84"/>
      <c r="W152" s="79">
        <f t="shared" si="469"/>
        <v>0</v>
      </c>
      <c r="X152" s="63"/>
      <c r="Y152" s="79">
        <f t="shared" si="470"/>
        <v>0</v>
      </c>
      <c r="Z152" s="63"/>
      <c r="AA152" s="85">
        <f t="shared" si="471"/>
        <v>0</v>
      </c>
      <c r="AC152" s="79">
        <f t="shared" si="472"/>
        <v>0</v>
      </c>
      <c r="AE152" s="79">
        <f t="shared" si="473"/>
        <v>0</v>
      </c>
      <c r="AG152" s="79">
        <f t="shared" si="474"/>
        <v>0</v>
      </c>
      <c r="AH152" s="53"/>
      <c r="AI152" s="79">
        <f t="shared" si="475"/>
        <v>0</v>
      </c>
      <c r="AJ152" s="53"/>
      <c r="AK152" s="79">
        <f t="shared" si="476"/>
        <v>0</v>
      </c>
      <c r="AL152" s="53"/>
      <c r="AM152" s="79">
        <f t="shared" si="477"/>
        <v>0</v>
      </c>
      <c r="AN152" s="154"/>
      <c r="AO152" s="79">
        <f t="shared" si="478"/>
        <v>0</v>
      </c>
      <c r="AQ152" s="79">
        <f t="shared" si="479"/>
        <v>0</v>
      </c>
      <c r="AS152" s="79">
        <f t="shared" si="480"/>
        <v>0</v>
      </c>
    </row>
    <row r="153" spans="1:45" s="53" customFormat="1" ht="14.25" x14ac:dyDescent="0.2">
      <c r="A153" s="120" t="s">
        <v>328</v>
      </c>
      <c r="B153" s="120"/>
      <c r="C153" s="110" t="s">
        <v>140</v>
      </c>
      <c r="D153" s="103"/>
      <c r="E153" s="104"/>
      <c r="F153" s="59"/>
      <c r="G153" s="125"/>
      <c r="H153" s="89"/>
      <c r="I153" s="63"/>
      <c r="J153" s="79"/>
      <c r="K153" s="63"/>
      <c r="L153" s="63"/>
      <c r="M153" s="79"/>
      <c r="N153" s="63"/>
      <c r="O153" s="79"/>
      <c r="P153" s="84"/>
      <c r="Q153" s="79"/>
      <c r="R153" s="63"/>
      <c r="S153" s="79"/>
      <c r="T153" s="63"/>
      <c r="U153" s="85"/>
      <c r="V153" s="84"/>
      <c r="W153" s="79"/>
      <c r="X153" s="63"/>
      <c r="Y153" s="79"/>
      <c r="Z153" s="63"/>
      <c r="AA153" s="85"/>
      <c r="AC153" s="79">
        <f t="shared" si="472"/>
        <v>0</v>
      </c>
      <c r="AE153" s="79">
        <f t="shared" si="473"/>
        <v>0</v>
      </c>
      <c r="AG153" s="79">
        <f t="shared" si="474"/>
        <v>0</v>
      </c>
      <c r="AI153" s="79">
        <f t="shared" si="475"/>
        <v>0</v>
      </c>
      <c r="AK153" s="79">
        <f t="shared" si="476"/>
        <v>0</v>
      </c>
      <c r="AM153" s="79">
        <f t="shared" si="477"/>
        <v>0</v>
      </c>
      <c r="AN153" s="153"/>
      <c r="AO153" s="79">
        <f t="shared" si="478"/>
        <v>0</v>
      </c>
      <c r="AP153" s="8"/>
      <c r="AQ153" s="79">
        <f t="shared" si="479"/>
        <v>0</v>
      </c>
      <c r="AS153" s="79">
        <f t="shared" si="480"/>
        <v>0</v>
      </c>
    </row>
    <row r="154" spans="1:45" s="94" customFormat="1" ht="51" x14ac:dyDescent="0.2">
      <c r="A154" s="123" t="s">
        <v>329</v>
      </c>
      <c r="B154" s="99" t="s">
        <v>158</v>
      </c>
      <c r="C154" s="106" t="s">
        <v>330</v>
      </c>
      <c r="D154" s="103" t="s">
        <v>31</v>
      </c>
      <c r="E154" s="104">
        <v>1</v>
      </c>
      <c r="F154" s="59"/>
      <c r="G154" s="124">
        <v>1394.31</v>
      </c>
      <c r="H154" s="89">
        <f t="shared" si="411"/>
        <v>1394.31</v>
      </c>
      <c r="I154" s="63">
        <f t="shared" si="436"/>
        <v>0</v>
      </c>
      <c r="J154" s="79">
        <f t="shared" ref="J154:J159" si="481">Q154+S154+U154+W154+Y154+AA154+AC154+AE154+AG154+AI154+AK154+AM154+AO154+AQ154+AS154</f>
        <v>0</v>
      </c>
      <c r="K154" s="63">
        <f t="shared" si="438"/>
        <v>1</v>
      </c>
      <c r="L154" s="63">
        <f t="shared" si="439"/>
        <v>0</v>
      </c>
      <c r="M154" s="79">
        <f t="shared" si="440"/>
        <v>0</v>
      </c>
      <c r="N154" s="63">
        <f t="shared" ref="N154:N163" si="482">E154-I154</f>
        <v>1</v>
      </c>
      <c r="O154" s="79">
        <f t="shared" ref="O154:O163" si="483">H154-J154</f>
        <v>1394.31</v>
      </c>
      <c r="P154" s="84"/>
      <c r="Q154" s="79">
        <f t="shared" si="412"/>
        <v>0</v>
      </c>
      <c r="R154" s="63"/>
      <c r="S154" s="79">
        <f t="shared" si="413"/>
        <v>0</v>
      </c>
      <c r="T154" s="63"/>
      <c r="U154" s="85">
        <f t="shared" si="414"/>
        <v>0</v>
      </c>
      <c r="V154" s="84"/>
      <c r="W154" s="79">
        <f t="shared" ref="W154:W163" si="484">ROUND(V154*G154,2)</f>
        <v>0</v>
      </c>
      <c r="X154" s="63"/>
      <c r="Y154" s="79">
        <f t="shared" ref="Y154:Y163" si="485">ROUND(X154*G154,2)</f>
        <v>0</v>
      </c>
      <c r="Z154" s="63"/>
      <c r="AA154" s="85">
        <f t="shared" ref="AA154:AA163" si="486">ROUND(Z154*G154,2)</f>
        <v>0</v>
      </c>
      <c r="AC154" s="79">
        <f t="shared" si="472"/>
        <v>0</v>
      </c>
      <c r="AE154" s="79">
        <f t="shared" si="473"/>
        <v>0</v>
      </c>
      <c r="AG154" s="79">
        <f t="shared" si="474"/>
        <v>0</v>
      </c>
      <c r="AH154" s="53"/>
      <c r="AI154" s="79">
        <f t="shared" si="475"/>
        <v>0</v>
      </c>
      <c r="AJ154" s="53"/>
      <c r="AK154" s="79">
        <f t="shared" si="476"/>
        <v>0</v>
      </c>
      <c r="AL154" s="53"/>
      <c r="AM154" s="79">
        <f t="shared" si="477"/>
        <v>0</v>
      </c>
      <c r="AN154" s="154"/>
      <c r="AO154" s="79">
        <f t="shared" si="478"/>
        <v>0</v>
      </c>
      <c r="AP154" s="10"/>
      <c r="AQ154" s="79">
        <f t="shared" si="479"/>
        <v>0</v>
      </c>
      <c r="AS154" s="79">
        <f t="shared" si="480"/>
        <v>0</v>
      </c>
    </row>
    <row r="155" spans="1:45" s="53" customFormat="1" ht="38.25" x14ac:dyDescent="0.2">
      <c r="A155" s="123" t="s">
        <v>331</v>
      </c>
      <c r="B155" s="99" t="s">
        <v>145</v>
      </c>
      <c r="C155" s="106" t="s">
        <v>332</v>
      </c>
      <c r="D155" s="103" t="s">
        <v>31</v>
      </c>
      <c r="E155" s="104">
        <v>50</v>
      </c>
      <c r="F155" s="58"/>
      <c r="G155" s="124">
        <v>165.25</v>
      </c>
      <c r="H155" s="89">
        <f t="shared" si="411"/>
        <v>8262.5</v>
      </c>
      <c r="I155" s="63">
        <f t="shared" si="436"/>
        <v>0</v>
      </c>
      <c r="J155" s="79">
        <f t="shared" si="481"/>
        <v>0</v>
      </c>
      <c r="K155" s="63">
        <f t="shared" si="438"/>
        <v>50</v>
      </c>
      <c r="L155" s="63">
        <f t="shared" si="439"/>
        <v>0</v>
      </c>
      <c r="M155" s="79">
        <f t="shared" si="440"/>
        <v>0</v>
      </c>
      <c r="N155" s="63">
        <f t="shared" si="482"/>
        <v>50</v>
      </c>
      <c r="O155" s="79">
        <f t="shared" si="483"/>
        <v>8262.5</v>
      </c>
      <c r="P155" s="84"/>
      <c r="Q155" s="79">
        <f t="shared" si="412"/>
        <v>0</v>
      </c>
      <c r="R155" s="63"/>
      <c r="S155" s="79">
        <f t="shared" si="413"/>
        <v>0</v>
      </c>
      <c r="T155" s="63"/>
      <c r="U155" s="85">
        <f t="shared" si="414"/>
        <v>0</v>
      </c>
      <c r="V155" s="84"/>
      <c r="W155" s="79">
        <f t="shared" si="484"/>
        <v>0</v>
      </c>
      <c r="X155" s="63"/>
      <c r="Y155" s="79">
        <f t="shared" si="485"/>
        <v>0</v>
      </c>
      <c r="Z155" s="63"/>
      <c r="AA155" s="85">
        <f t="shared" si="486"/>
        <v>0</v>
      </c>
      <c r="AC155" s="79">
        <f t="shared" si="472"/>
        <v>0</v>
      </c>
      <c r="AE155" s="79">
        <f t="shared" si="473"/>
        <v>0</v>
      </c>
      <c r="AG155" s="79">
        <f t="shared" si="474"/>
        <v>0</v>
      </c>
      <c r="AI155" s="79">
        <f t="shared" si="475"/>
        <v>0</v>
      </c>
      <c r="AK155" s="79">
        <f t="shared" si="476"/>
        <v>0</v>
      </c>
      <c r="AM155" s="79">
        <f t="shared" si="477"/>
        <v>0</v>
      </c>
      <c r="AN155" s="153"/>
      <c r="AO155" s="79">
        <f t="shared" si="478"/>
        <v>0</v>
      </c>
      <c r="AP155" s="8"/>
      <c r="AQ155" s="79">
        <f t="shared" si="479"/>
        <v>0</v>
      </c>
      <c r="AS155" s="79">
        <f t="shared" si="480"/>
        <v>0</v>
      </c>
    </row>
    <row r="156" spans="1:45" s="53" customFormat="1" ht="51" x14ac:dyDescent="0.2">
      <c r="A156" s="107" t="s">
        <v>333</v>
      </c>
      <c r="B156" s="99" t="s">
        <v>155</v>
      </c>
      <c r="C156" s="106" t="s">
        <v>334</v>
      </c>
      <c r="D156" s="103" t="s">
        <v>31</v>
      </c>
      <c r="E156" s="104">
        <v>2</v>
      </c>
      <c r="F156" s="59"/>
      <c r="G156" s="124">
        <v>1542.93</v>
      </c>
      <c r="H156" s="89">
        <f t="shared" si="411"/>
        <v>3085.86</v>
      </c>
      <c r="I156" s="63">
        <f t="shared" si="436"/>
        <v>0</v>
      </c>
      <c r="J156" s="79">
        <f t="shared" si="481"/>
        <v>0</v>
      </c>
      <c r="K156" s="63">
        <f t="shared" si="438"/>
        <v>2</v>
      </c>
      <c r="L156" s="63">
        <f t="shared" si="439"/>
        <v>0</v>
      </c>
      <c r="M156" s="79">
        <f t="shared" si="440"/>
        <v>0</v>
      </c>
      <c r="N156" s="63">
        <f t="shared" si="482"/>
        <v>2</v>
      </c>
      <c r="O156" s="79">
        <f t="shared" si="483"/>
        <v>3085.86</v>
      </c>
      <c r="P156" s="84"/>
      <c r="Q156" s="79">
        <f t="shared" si="412"/>
        <v>0</v>
      </c>
      <c r="R156" s="63"/>
      <c r="S156" s="79">
        <f t="shared" si="413"/>
        <v>0</v>
      </c>
      <c r="T156" s="63"/>
      <c r="U156" s="85">
        <f t="shared" si="414"/>
        <v>0</v>
      </c>
      <c r="V156" s="84"/>
      <c r="W156" s="79">
        <f t="shared" si="484"/>
        <v>0</v>
      </c>
      <c r="X156" s="63"/>
      <c r="Y156" s="79">
        <f t="shared" si="485"/>
        <v>0</v>
      </c>
      <c r="Z156" s="63"/>
      <c r="AA156" s="85">
        <f t="shared" si="486"/>
        <v>0</v>
      </c>
      <c r="AC156" s="79">
        <f t="shared" si="472"/>
        <v>0</v>
      </c>
      <c r="AE156" s="79">
        <f t="shared" si="473"/>
        <v>0</v>
      </c>
      <c r="AG156" s="79">
        <f t="shared" si="474"/>
        <v>0</v>
      </c>
      <c r="AI156" s="79">
        <f t="shared" si="475"/>
        <v>0</v>
      </c>
      <c r="AK156" s="79">
        <f t="shared" si="476"/>
        <v>0</v>
      </c>
      <c r="AM156" s="79">
        <f t="shared" si="477"/>
        <v>0</v>
      </c>
      <c r="AN156" s="153"/>
      <c r="AO156" s="79">
        <f t="shared" si="478"/>
        <v>0</v>
      </c>
      <c r="AP156" s="8"/>
      <c r="AQ156" s="79">
        <f t="shared" si="479"/>
        <v>0</v>
      </c>
      <c r="AS156" s="79">
        <f t="shared" si="480"/>
        <v>0</v>
      </c>
    </row>
    <row r="157" spans="1:45" s="53" customFormat="1" ht="38.25" x14ac:dyDescent="0.2">
      <c r="A157" s="107" t="s">
        <v>335</v>
      </c>
      <c r="B157" s="99" t="s">
        <v>142</v>
      </c>
      <c r="C157" s="106" t="s">
        <v>143</v>
      </c>
      <c r="D157" s="103" t="s">
        <v>31</v>
      </c>
      <c r="E157" s="104">
        <v>30</v>
      </c>
      <c r="F157" s="59"/>
      <c r="G157" s="124">
        <v>153.16</v>
      </c>
      <c r="H157" s="89">
        <f t="shared" si="411"/>
        <v>4594.8</v>
      </c>
      <c r="I157" s="63">
        <f t="shared" si="436"/>
        <v>0</v>
      </c>
      <c r="J157" s="79">
        <f t="shared" si="481"/>
        <v>0</v>
      </c>
      <c r="K157" s="63">
        <f t="shared" si="438"/>
        <v>30</v>
      </c>
      <c r="L157" s="63">
        <f t="shared" si="439"/>
        <v>0</v>
      </c>
      <c r="M157" s="79">
        <f t="shared" si="440"/>
        <v>0</v>
      </c>
      <c r="N157" s="63">
        <f t="shared" si="482"/>
        <v>30</v>
      </c>
      <c r="O157" s="79">
        <f t="shared" si="483"/>
        <v>4594.8</v>
      </c>
      <c r="P157" s="84"/>
      <c r="Q157" s="79">
        <f t="shared" si="412"/>
        <v>0</v>
      </c>
      <c r="R157" s="63"/>
      <c r="S157" s="79">
        <f t="shared" si="413"/>
        <v>0</v>
      </c>
      <c r="T157" s="63"/>
      <c r="U157" s="85">
        <f t="shared" si="414"/>
        <v>0</v>
      </c>
      <c r="V157" s="84"/>
      <c r="W157" s="79">
        <f t="shared" si="484"/>
        <v>0</v>
      </c>
      <c r="X157" s="63"/>
      <c r="Y157" s="79">
        <f t="shared" si="485"/>
        <v>0</v>
      </c>
      <c r="Z157" s="63"/>
      <c r="AA157" s="85">
        <f t="shared" si="486"/>
        <v>0</v>
      </c>
      <c r="AC157" s="79">
        <f t="shared" si="472"/>
        <v>0</v>
      </c>
      <c r="AE157" s="79">
        <f t="shared" si="473"/>
        <v>0</v>
      </c>
      <c r="AG157" s="79">
        <f t="shared" si="474"/>
        <v>0</v>
      </c>
      <c r="AI157" s="79">
        <f t="shared" si="475"/>
        <v>0</v>
      </c>
      <c r="AK157" s="79">
        <f t="shared" si="476"/>
        <v>0</v>
      </c>
      <c r="AM157" s="79">
        <f t="shared" si="477"/>
        <v>0</v>
      </c>
      <c r="AN157" s="153"/>
      <c r="AO157" s="79">
        <f t="shared" si="478"/>
        <v>0</v>
      </c>
      <c r="AP157" s="8"/>
      <c r="AQ157" s="79">
        <f t="shared" si="479"/>
        <v>0</v>
      </c>
      <c r="AS157" s="79">
        <f t="shared" si="480"/>
        <v>0</v>
      </c>
    </row>
    <row r="158" spans="1:45" s="53" customFormat="1" ht="38.25" x14ac:dyDescent="0.2">
      <c r="A158" s="107" t="s">
        <v>336</v>
      </c>
      <c r="B158" s="99" t="s">
        <v>145</v>
      </c>
      <c r="C158" s="106" t="s">
        <v>146</v>
      </c>
      <c r="D158" s="103" t="s">
        <v>31</v>
      </c>
      <c r="E158" s="104">
        <v>20</v>
      </c>
      <c r="F158" s="58"/>
      <c r="G158" s="124">
        <v>59.24</v>
      </c>
      <c r="H158" s="89">
        <f t="shared" si="411"/>
        <v>1184.8</v>
      </c>
      <c r="I158" s="63">
        <f t="shared" si="436"/>
        <v>0</v>
      </c>
      <c r="J158" s="79">
        <f t="shared" si="481"/>
        <v>0</v>
      </c>
      <c r="K158" s="63">
        <f t="shared" si="438"/>
        <v>20</v>
      </c>
      <c r="L158" s="63">
        <f t="shared" si="439"/>
        <v>0</v>
      </c>
      <c r="M158" s="79">
        <f t="shared" si="440"/>
        <v>0</v>
      </c>
      <c r="N158" s="63">
        <f t="shared" si="482"/>
        <v>20</v>
      </c>
      <c r="O158" s="79">
        <f t="shared" si="483"/>
        <v>1184.8</v>
      </c>
      <c r="P158" s="84"/>
      <c r="Q158" s="79">
        <f t="shared" si="412"/>
        <v>0</v>
      </c>
      <c r="R158" s="63"/>
      <c r="S158" s="79">
        <f t="shared" si="413"/>
        <v>0</v>
      </c>
      <c r="T158" s="63"/>
      <c r="U158" s="85">
        <f t="shared" si="414"/>
        <v>0</v>
      </c>
      <c r="V158" s="84"/>
      <c r="W158" s="79">
        <f t="shared" si="484"/>
        <v>0</v>
      </c>
      <c r="X158" s="63"/>
      <c r="Y158" s="79">
        <f t="shared" si="485"/>
        <v>0</v>
      </c>
      <c r="Z158" s="63"/>
      <c r="AA158" s="85">
        <f t="shared" si="486"/>
        <v>0</v>
      </c>
      <c r="AC158" s="79">
        <f t="shared" si="472"/>
        <v>0</v>
      </c>
      <c r="AE158" s="79">
        <f t="shared" si="473"/>
        <v>0</v>
      </c>
      <c r="AG158" s="79">
        <f t="shared" si="474"/>
        <v>0</v>
      </c>
      <c r="AI158" s="79">
        <f t="shared" si="475"/>
        <v>0</v>
      </c>
      <c r="AK158" s="79">
        <f t="shared" si="476"/>
        <v>0</v>
      </c>
      <c r="AM158" s="79">
        <f t="shared" si="477"/>
        <v>0</v>
      </c>
      <c r="AN158" s="153"/>
      <c r="AO158" s="79">
        <f t="shared" si="478"/>
        <v>0</v>
      </c>
      <c r="AP158" s="8"/>
      <c r="AQ158" s="79">
        <f t="shared" si="479"/>
        <v>0</v>
      </c>
      <c r="AS158" s="79">
        <f t="shared" si="480"/>
        <v>0</v>
      </c>
    </row>
    <row r="159" spans="1:45" s="53" customFormat="1" ht="38.25" x14ac:dyDescent="0.2">
      <c r="A159" s="107" t="s">
        <v>337</v>
      </c>
      <c r="B159" s="99" t="s">
        <v>148</v>
      </c>
      <c r="C159" s="106" t="s">
        <v>149</v>
      </c>
      <c r="D159" s="103" t="s">
        <v>31</v>
      </c>
      <c r="E159" s="104">
        <v>20</v>
      </c>
      <c r="F159" s="59"/>
      <c r="G159" s="124">
        <v>59.24</v>
      </c>
      <c r="H159" s="89">
        <f t="shared" si="411"/>
        <v>1184.8</v>
      </c>
      <c r="I159" s="63">
        <f t="shared" si="436"/>
        <v>0</v>
      </c>
      <c r="J159" s="79">
        <f t="shared" si="481"/>
        <v>0</v>
      </c>
      <c r="K159" s="63">
        <f t="shared" si="438"/>
        <v>20</v>
      </c>
      <c r="L159" s="63">
        <f t="shared" si="439"/>
        <v>0</v>
      </c>
      <c r="M159" s="79">
        <f t="shared" si="440"/>
        <v>0</v>
      </c>
      <c r="N159" s="63">
        <f t="shared" si="482"/>
        <v>20</v>
      </c>
      <c r="O159" s="79">
        <f t="shared" si="483"/>
        <v>1184.8</v>
      </c>
      <c r="P159" s="84"/>
      <c r="Q159" s="79">
        <f t="shared" si="412"/>
        <v>0</v>
      </c>
      <c r="R159" s="63"/>
      <c r="S159" s="79">
        <f t="shared" si="413"/>
        <v>0</v>
      </c>
      <c r="T159" s="63"/>
      <c r="U159" s="85">
        <f t="shared" si="414"/>
        <v>0</v>
      </c>
      <c r="V159" s="84"/>
      <c r="W159" s="79">
        <f t="shared" si="484"/>
        <v>0</v>
      </c>
      <c r="X159" s="63"/>
      <c r="Y159" s="79">
        <f t="shared" si="485"/>
        <v>0</v>
      </c>
      <c r="Z159" s="63"/>
      <c r="AA159" s="85">
        <f t="shared" si="486"/>
        <v>0</v>
      </c>
      <c r="AC159" s="79">
        <f t="shared" si="472"/>
        <v>0</v>
      </c>
      <c r="AE159" s="79">
        <f t="shared" si="473"/>
        <v>0</v>
      </c>
      <c r="AG159" s="79">
        <f t="shared" si="474"/>
        <v>0</v>
      </c>
      <c r="AI159" s="79">
        <f t="shared" si="475"/>
        <v>0</v>
      </c>
      <c r="AK159" s="79">
        <f t="shared" si="476"/>
        <v>0</v>
      </c>
      <c r="AM159" s="79">
        <f t="shared" si="477"/>
        <v>0</v>
      </c>
      <c r="AN159" s="153"/>
      <c r="AO159" s="79">
        <f t="shared" si="478"/>
        <v>0</v>
      </c>
      <c r="AP159" s="8"/>
      <c r="AQ159" s="79">
        <f t="shared" si="479"/>
        <v>0</v>
      </c>
      <c r="AS159" s="79">
        <f t="shared" si="480"/>
        <v>0</v>
      </c>
    </row>
    <row r="160" spans="1:45" s="53" customFormat="1" ht="14.25" x14ac:dyDescent="0.2">
      <c r="A160" s="120" t="s">
        <v>338</v>
      </c>
      <c r="B160" s="120"/>
      <c r="C160" s="110" t="s">
        <v>151</v>
      </c>
      <c r="D160" s="103"/>
      <c r="E160" s="104"/>
      <c r="F160" s="58"/>
      <c r="G160" s="125"/>
      <c r="H160" s="89"/>
      <c r="I160" s="63"/>
      <c r="J160" s="79"/>
      <c r="K160" s="63"/>
      <c r="L160" s="63"/>
      <c r="M160" s="79"/>
      <c r="N160" s="63"/>
      <c r="O160" s="79"/>
      <c r="P160" s="84"/>
      <c r="Q160" s="79"/>
      <c r="R160" s="63"/>
      <c r="S160" s="79"/>
      <c r="T160" s="63"/>
      <c r="U160" s="85"/>
      <c r="V160" s="84"/>
      <c r="W160" s="79"/>
      <c r="X160" s="63"/>
      <c r="Y160" s="79"/>
      <c r="Z160" s="63"/>
      <c r="AA160" s="85"/>
      <c r="AC160" s="79">
        <f t="shared" si="472"/>
        <v>0</v>
      </c>
      <c r="AE160" s="79">
        <f t="shared" si="473"/>
        <v>0</v>
      </c>
      <c r="AG160" s="79">
        <f t="shared" si="474"/>
        <v>0</v>
      </c>
      <c r="AI160" s="79">
        <f t="shared" si="475"/>
        <v>0</v>
      </c>
      <c r="AK160" s="79">
        <f t="shared" si="476"/>
        <v>0</v>
      </c>
      <c r="AM160" s="79">
        <f t="shared" si="477"/>
        <v>0</v>
      </c>
      <c r="AN160" s="153"/>
      <c r="AO160" s="79">
        <f t="shared" si="478"/>
        <v>0</v>
      </c>
      <c r="AP160" s="8"/>
      <c r="AQ160" s="79">
        <f t="shared" si="479"/>
        <v>0</v>
      </c>
      <c r="AS160" s="79">
        <f t="shared" si="480"/>
        <v>0</v>
      </c>
    </row>
    <row r="161" spans="1:45" s="94" customFormat="1" ht="76.5" x14ac:dyDescent="0.2">
      <c r="A161" s="105" t="s">
        <v>339</v>
      </c>
      <c r="B161" s="105" t="s">
        <v>145</v>
      </c>
      <c r="C161" s="106" t="s">
        <v>153</v>
      </c>
      <c r="D161" s="103" t="s">
        <v>73</v>
      </c>
      <c r="E161" s="104">
        <v>140</v>
      </c>
      <c r="F161" s="59"/>
      <c r="G161" s="124">
        <v>82.26</v>
      </c>
      <c r="H161" s="89">
        <f t="shared" si="411"/>
        <v>11516.4</v>
      </c>
      <c r="I161" s="63">
        <f t="shared" si="436"/>
        <v>0</v>
      </c>
      <c r="J161" s="79">
        <f t="shared" ref="J161:J163" si="487">Q161+S161+U161+W161+Y161+AA161+AC161+AE161+AG161+AI161+AK161+AM161+AO161+AQ161+AS161</f>
        <v>0</v>
      </c>
      <c r="K161" s="63">
        <f t="shared" si="438"/>
        <v>140</v>
      </c>
      <c r="L161" s="63">
        <f t="shared" si="439"/>
        <v>0</v>
      </c>
      <c r="M161" s="79">
        <f t="shared" si="440"/>
        <v>0</v>
      </c>
      <c r="N161" s="63">
        <f t="shared" si="482"/>
        <v>140</v>
      </c>
      <c r="O161" s="79">
        <f t="shared" si="483"/>
        <v>11516.4</v>
      </c>
      <c r="P161" s="84"/>
      <c r="Q161" s="79">
        <f t="shared" si="412"/>
        <v>0</v>
      </c>
      <c r="R161" s="63"/>
      <c r="S161" s="79">
        <f t="shared" si="413"/>
        <v>0</v>
      </c>
      <c r="T161" s="63"/>
      <c r="U161" s="85">
        <f t="shared" si="414"/>
        <v>0</v>
      </c>
      <c r="V161" s="84"/>
      <c r="W161" s="79">
        <f t="shared" si="484"/>
        <v>0</v>
      </c>
      <c r="X161" s="63"/>
      <c r="Y161" s="79">
        <f t="shared" si="485"/>
        <v>0</v>
      </c>
      <c r="Z161" s="63"/>
      <c r="AA161" s="85">
        <f t="shared" si="486"/>
        <v>0</v>
      </c>
      <c r="AC161" s="79">
        <f t="shared" si="472"/>
        <v>0</v>
      </c>
      <c r="AE161" s="79">
        <f t="shared" si="473"/>
        <v>0</v>
      </c>
      <c r="AG161" s="79">
        <f t="shared" si="474"/>
        <v>0</v>
      </c>
      <c r="AH161" s="53"/>
      <c r="AI161" s="79">
        <f t="shared" si="475"/>
        <v>0</v>
      </c>
      <c r="AJ161" s="53"/>
      <c r="AK161" s="79">
        <f t="shared" si="476"/>
        <v>0</v>
      </c>
      <c r="AL161" s="53"/>
      <c r="AM161" s="79">
        <f t="shared" si="477"/>
        <v>0</v>
      </c>
      <c r="AN161" s="154"/>
      <c r="AO161" s="79">
        <f t="shared" si="478"/>
        <v>0</v>
      </c>
      <c r="AP161" s="10"/>
      <c r="AQ161" s="79">
        <f t="shared" si="479"/>
        <v>0</v>
      </c>
      <c r="AS161" s="79">
        <f t="shared" si="480"/>
        <v>0</v>
      </c>
    </row>
    <row r="162" spans="1:45" s="8" customFormat="1" ht="76.5" x14ac:dyDescent="0.2">
      <c r="A162" s="105" t="s">
        <v>340</v>
      </c>
      <c r="B162" s="99" t="s">
        <v>155</v>
      </c>
      <c r="C162" s="106" t="s">
        <v>156</v>
      </c>
      <c r="D162" s="103" t="s">
        <v>73</v>
      </c>
      <c r="E162" s="104">
        <v>100</v>
      </c>
      <c r="F162" s="58"/>
      <c r="G162" s="124">
        <v>104.17</v>
      </c>
      <c r="H162" s="89">
        <f t="shared" si="411"/>
        <v>10417</v>
      </c>
      <c r="I162" s="63">
        <f t="shared" si="436"/>
        <v>57</v>
      </c>
      <c r="J162" s="79">
        <f t="shared" si="487"/>
        <v>5937.69</v>
      </c>
      <c r="K162" s="63">
        <f t="shared" si="438"/>
        <v>43</v>
      </c>
      <c r="L162" s="63">
        <f t="shared" si="439"/>
        <v>57</v>
      </c>
      <c r="M162" s="79">
        <f t="shared" si="440"/>
        <v>5937.69</v>
      </c>
      <c r="N162" s="63">
        <f t="shared" si="482"/>
        <v>43</v>
      </c>
      <c r="O162" s="79">
        <f t="shared" si="483"/>
        <v>4479.3100000000004</v>
      </c>
      <c r="P162" s="84"/>
      <c r="Q162" s="79">
        <f t="shared" si="412"/>
        <v>0</v>
      </c>
      <c r="R162" s="63"/>
      <c r="S162" s="79">
        <f t="shared" si="413"/>
        <v>0</v>
      </c>
      <c r="T162" s="63"/>
      <c r="U162" s="85">
        <f t="shared" si="414"/>
        <v>0</v>
      </c>
      <c r="V162" s="84"/>
      <c r="W162" s="79">
        <f t="shared" si="484"/>
        <v>0</v>
      </c>
      <c r="X162" s="63"/>
      <c r="Y162" s="79">
        <f t="shared" si="485"/>
        <v>0</v>
      </c>
      <c r="Z162" s="63"/>
      <c r="AA162" s="85">
        <f t="shared" si="486"/>
        <v>0</v>
      </c>
      <c r="AC162" s="79">
        <f t="shared" si="472"/>
        <v>0</v>
      </c>
      <c r="AE162" s="79">
        <f t="shared" si="473"/>
        <v>0</v>
      </c>
      <c r="AG162" s="79">
        <f t="shared" si="474"/>
        <v>0</v>
      </c>
      <c r="AH162" s="53"/>
      <c r="AI162" s="79">
        <f t="shared" si="475"/>
        <v>0</v>
      </c>
      <c r="AJ162" s="53"/>
      <c r="AK162" s="79">
        <f t="shared" si="476"/>
        <v>0</v>
      </c>
      <c r="AL162" s="53"/>
      <c r="AM162" s="79">
        <f t="shared" si="477"/>
        <v>0</v>
      </c>
      <c r="AN162" s="153">
        <v>57</v>
      </c>
      <c r="AO162" s="79">
        <f t="shared" si="478"/>
        <v>5937.69</v>
      </c>
      <c r="AQ162" s="79">
        <f t="shared" si="479"/>
        <v>0</v>
      </c>
      <c r="AS162" s="79">
        <f t="shared" si="480"/>
        <v>0</v>
      </c>
    </row>
    <row r="163" spans="1:45" s="53" customFormat="1" ht="76.5" x14ac:dyDescent="0.2">
      <c r="A163" s="108" t="s">
        <v>341</v>
      </c>
      <c r="B163" s="99" t="s">
        <v>158</v>
      </c>
      <c r="C163" s="106" t="s">
        <v>159</v>
      </c>
      <c r="D163" s="103" t="s">
        <v>77</v>
      </c>
      <c r="E163" s="104">
        <v>900</v>
      </c>
      <c r="F163" s="59"/>
      <c r="G163" s="124">
        <v>9.99</v>
      </c>
      <c r="H163" s="89">
        <f t="shared" si="411"/>
        <v>8991</v>
      </c>
      <c r="I163" s="63">
        <f t="shared" si="436"/>
        <v>1860</v>
      </c>
      <c r="J163" s="79">
        <f t="shared" si="487"/>
        <v>18581.400000000001</v>
      </c>
      <c r="K163" s="63">
        <f t="shared" si="438"/>
        <v>-960</v>
      </c>
      <c r="L163" s="63">
        <f t="shared" si="439"/>
        <v>1860</v>
      </c>
      <c r="M163" s="79">
        <f t="shared" si="440"/>
        <v>18581.400000000001</v>
      </c>
      <c r="N163" s="63">
        <f t="shared" si="482"/>
        <v>-960</v>
      </c>
      <c r="O163" s="79">
        <f t="shared" si="483"/>
        <v>-9590.4000000000015</v>
      </c>
      <c r="P163" s="84"/>
      <c r="Q163" s="79">
        <f t="shared" si="412"/>
        <v>0</v>
      </c>
      <c r="R163" s="63"/>
      <c r="S163" s="79">
        <f t="shared" si="413"/>
        <v>0</v>
      </c>
      <c r="T163" s="63"/>
      <c r="U163" s="85">
        <f t="shared" si="414"/>
        <v>0</v>
      </c>
      <c r="V163" s="84"/>
      <c r="W163" s="79">
        <f t="shared" si="484"/>
        <v>0</v>
      </c>
      <c r="X163" s="63"/>
      <c r="Y163" s="79">
        <f t="shared" si="485"/>
        <v>0</v>
      </c>
      <c r="Z163" s="63"/>
      <c r="AA163" s="85">
        <f t="shared" si="486"/>
        <v>0</v>
      </c>
      <c r="AC163" s="79">
        <f t="shared" si="472"/>
        <v>0</v>
      </c>
      <c r="AE163" s="79">
        <f t="shared" si="473"/>
        <v>0</v>
      </c>
      <c r="AG163" s="79">
        <f t="shared" si="474"/>
        <v>0</v>
      </c>
      <c r="AI163" s="79">
        <f t="shared" si="475"/>
        <v>0</v>
      </c>
      <c r="AK163" s="79">
        <f t="shared" si="476"/>
        <v>0</v>
      </c>
      <c r="AM163" s="79">
        <f t="shared" si="477"/>
        <v>0</v>
      </c>
      <c r="AN163" s="153">
        <v>900</v>
      </c>
      <c r="AO163" s="79">
        <f t="shared" si="478"/>
        <v>8991</v>
      </c>
      <c r="AP163" s="8">
        <v>960</v>
      </c>
      <c r="AQ163" s="79">
        <f t="shared" si="479"/>
        <v>9590.4</v>
      </c>
      <c r="AS163" s="79">
        <f t="shared" si="480"/>
        <v>0</v>
      </c>
    </row>
    <row r="164" spans="1:45" s="53" customFormat="1" ht="16.5" x14ac:dyDescent="0.2">
      <c r="A164" s="77"/>
      <c r="B164" s="96"/>
      <c r="C164" s="55"/>
      <c r="D164" s="54"/>
      <c r="E164" s="61"/>
      <c r="F164" s="59"/>
      <c r="G164" s="62"/>
      <c r="H164" s="93">
        <f>SUM(H150:H163)</f>
        <v>452691.20999999996</v>
      </c>
      <c r="I164" s="63"/>
      <c r="J164" s="93">
        <f>SUM(J150:J163)</f>
        <v>24519.09</v>
      </c>
      <c r="K164" s="63"/>
      <c r="L164" s="63"/>
      <c r="M164" s="93">
        <f>SUM(M150:M163)</f>
        <v>24519.09</v>
      </c>
      <c r="N164" s="63"/>
      <c r="O164" s="93">
        <f>SUM(O150:O163)</f>
        <v>428172.11999999994</v>
      </c>
      <c r="P164" s="63"/>
      <c r="Q164" s="93">
        <f t="shared" ref="Q164" si="488">SUM(Q150:Q163)</f>
        <v>0</v>
      </c>
      <c r="R164" s="63"/>
      <c r="S164" s="93">
        <f t="shared" ref="S164" si="489">SUM(S150:S163)</f>
        <v>0</v>
      </c>
      <c r="T164" s="63"/>
      <c r="U164" s="93">
        <f t="shared" ref="U164" si="490">SUM(U150:U163)</f>
        <v>0</v>
      </c>
      <c r="V164" s="63"/>
      <c r="W164" s="93">
        <f t="shared" ref="W164" si="491">SUM(W150:W163)</f>
        <v>0</v>
      </c>
      <c r="X164" s="63"/>
      <c r="Y164" s="93">
        <f t="shared" ref="Y164" si="492">SUM(Y150:Y163)</f>
        <v>0</v>
      </c>
      <c r="Z164" s="63"/>
      <c r="AA164" s="93">
        <f t="shared" ref="AA164" si="493">SUM(AA150:AA163)</f>
        <v>0</v>
      </c>
      <c r="AC164" s="93">
        <f t="shared" ref="AC164" si="494">SUM(AC150:AC163)</f>
        <v>0</v>
      </c>
      <c r="AE164" s="93">
        <f t="shared" ref="AE164" si="495">SUM(AE150:AE163)</f>
        <v>0</v>
      </c>
      <c r="AG164" s="93">
        <f t="shared" ref="AG164" si="496">SUM(AG150:AG163)</f>
        <v>0</v>
      </c>
      <c r="AI164" s="93">
        <f t="shared" ref="AI164" si="497">SUM(AI150:AI163)</f>
        <v>0</v>
      </c>
      <c r="AK164" s="93">
        <f t="shared" ref="AK164" si="498">SUM(AK150:AK163)</f>
        <v>0</v>
      </c>
      <c r="AM164" s="93">
        <f t="shared" ref="AM164" si="499">SUM(AM150:AM163)</f>
        <v>0</v>
      </c>
      <c r="AN164" s="153"/>
      <c r="AO164" s="93">
        <f t="shared" ref="AO164" si="500">SUM(AO150:AO163)</f>
        <v>14928.689999999999</v>
      </c>
      <c r="AP164" s="8"/>
      <c r="AQ164" s="93">
        <f t="shared" ref="AQ164" si="501">SUM(AQ150:AQ163)</f>
        <v>9590.4</v>
      </c>
      <c r="AS164" s="93">
        <f t="shared" ref="AS164" si="502">SUM(AS150:AS163)</f>
        <v>0</v>
      </c>
    </row>
    <row r="165" spans="1:45" s="53" customFormat="1" ht="16.5" x14ac:dyDescent="0.2">
      <c r="A165" s="77"/>
      <c r="B165" s="96"/>
      <c r="C165" s="55"/>
      <c r="D165" s="56"/>
      <c r="E165" s="61"/>
      <c r="F165" s="58"/>
      <c r="G165" s="62"/>
      <c r="H165" s="92">
        <f>H164+H147+H138+H117+H103+H99+H89+H84+H77</f>
        <v>11393397.389999999</v>
      </c>
      <c r="I165" s="63"/>
      <c r="J165" s="92">
        <f>J164+J147+J138+J117+J103+J99+J89+J84+J77</f>
        <v>6806430.1799999988</v>
      </c>
      <c r="K165" s="63"/>
      <c r="L165" s="63"/>
      <c r="M165" s="92">
        <f>M164+M147+M138+M117+M103+M99+M89+M84+M77</f>
        <v>6806430.1799999988</v>
      </c>
      <c r="N165" s="63"/>
      <c r="O165" s="92">
        <f>O164+O147+O138+O117+O103+O99+O89+O84+O77</f>
        <v>4586967.21</v>
      </c>
      <c r="P165" s="63"/>
      <c r="Q165" s="92">
        <f t="shared" ref="Q165" si="503">Q164+Q147+Q138+Q117+Q103+Q99+Q89+Q84+Q77</f>
        <v>854666</v>
      </c>
      <c r="R165" s="63"/>
      <c r="S165" s="92">
        <f t="shared" ref="S165" si="504">S164+S147+S138+S117+S103+S99+S89+S84+S77</f>
        <v>80629.03</v>
      </c>
      <c r="T165" s="63"/>
      <c r="U165" s="92">
        <f t="shared" ref="U165" si="505">U164+U147+U138+U117+U103+U99+U89+U84+U77</f>
        <v>0</v>
      </c>
      <c r="V165" s="63"/>
      <c r="W165" s="92">
        <f t="shared" ref="W165" si="506">W164+W147+W138+W117+W103+W99+W89+W84+W77</f>
        <v>361347.52</v>
      </c>
      <c r="X165" s="63"/>
      <c r="Y165" s="92">
        <f t="shared" ref="Y165" si="507">Y164+Y147+Y138+Y117+Y103+Y99+Y89+Y84+Y77</f>
        <v>283301.21000000002</v>
      </c>
      <c r="Z165" s="63"/>
      <c r="AA165" s="92">
        <f t="shared" ref="AA165" si="508">AA164+AA147+AA138+AA117+AA103+AA99+AA89+AA84+AA77</f>
        <v>0</v>
      </c>
      <c r="AC165" s="92">
        <f t="shared" ref="AC165" si="509">AC164+AC147+AC138+AC117+AC103+AC99+AC89+AC84+AC77</f>
        <v>1969973.38</v>
      </c>
      <c r="AE165" s="92">
        <f t="shared" ref="AE165" si="510">AE164+AE147+AE138+AE117+AE103+AE99+AE89+AE84+AE77</f>
        <v>103593.98</v>
      </c>
      <c r="AG165" s="92">
        <f t="shared" ref="AG165" si="511">AG164+AG147+AG138+AG117+AG103+AG99+AG89+AG84+AG77</f>
        <v>0</v>
      </c>
      <c r="AI165" s="92">
        <f t="shared" ref="AI165" si="512">AI164+AI147+AI138+AI117+AI103+AI99+AI89+AI84+AI77</f>
        <v>1136245.71</v>
      </c>
      <c r="AK165" s="92">
        <f t="shared" ref="AK165" si="513">AK164+AK147+AK138+AK117+AK103+AK99+AK89+AK84+AK77</f>
        <v>114926.65</v>
      </c>
      <c r="AM165" s="92">
        <f t="shared" ref="AM165" si="514">AM164+AM147+AM138+AM117+AM103+AM99+AM89+AM84+AM77</f>
        <v>0</v>
      </c>
      <c r="AN165" s="153"/>
      <c r="AO165" s="92">
        <f t="shared" ref="AO165" si="515">AO164+AO147+AO138+AO117+AO103+AO99+AO89+AO84+AO77</f>
        <v>1438714.6099999999</v>
      </c>
      <c r="AP165" s="8"/>
      <c r="AQ165" s="92">
        <f t="shared" ref="AQ165" si="516">AQ164+AQ147+AQ138+AQ117+AQ103+AQ99+AQ89+AQ84+AQ77</f>
        <v>463032.09</v>
      </c>
      <c r="AS165" s="92">
        <f t="shared" ref="AS165" si="517">AS164+AS147+AS138+AS117+AS103+AS99+AS89+AS84+AS77</f>
        <v>0</v>
      </c>
    </row>
    <row r="166" spans="1:45" s="94" customFormat="1" ht="16.5" x14ac:dyDescent="0.2">
      <c r="A166" s="139"/>
      <c r="B166" s="139"/>
      <c r="C166" s="135"/>
      <c r="D166" s="136"/>
      <c r="E166" s="63"/>
      <c r="G166" s="137"/>
      <c r="H166" s="140"/>
      <c r="I166" s="63"/>
      <c r="J166" s="140"/>
      <c r="K166" s="63"/>
      <c r="L166" s="63"/>
      <c r="M166" s="140"/>
      <c r="N166" s="63"/>
      <c r="O166" s="140"/>
      <c r="P166" s="63"/>
      <c r="Q166" s="140"/>
      <c r="R166" s="63"/>
      <c r="S166" s="140"/>
      <c r="T166" s="63"/>
      <c r="U166" s="140"/>
      <c r="V166" s="63"/>
      <c r="W166" s="140"/>
      <c r="X166" s="63"/>
      <c r="Y166" s="140"/>
      <c r="Z166" s="63"/>
      <c r="AA166" s="140"/>
      <c r="AC166" s="140"/>
      <c r="AE166" s="140"/>
      <c r="AG166" s="140"/>
      <c r="AI166" s="140"/>
      <c r="AK166" s="140"/>
      <c r="AM166" s="140"/>
      <c r="AN166" s="154"/>
      <c r="AO166" s="140"/>
      <c r="AP166" s="10"/>
      <c r="AQ166" s="140"/>
      <c r="AS166" s="140"/>
    </row>
    <row r="167" spans="1:45" s="53" customFormat="1" ht="14.25" x14ac:dyDescent="0.2">
      <c r="A167" s="116"/>
      <c r="B167" s="116"/>
      <c r="C167" s="117" t="s">
        <v>342</v>
      </c>
      <c r="D167" s="103"/>
      <c r="E167" s="104"/>
      <c r="F167" s="59"/>
      <c r="G167" s="124"/>
      <c r="H167" s="89"/>
      <c r="I167" s="63"/>
      <c r="J167" s="79"/>
      <c r="K167" s="63"/>
      <c r="L167" s="63"/>
      <c r="M167" s="79"/>
      <c r="N167" s="63"/>
      <c r="O167" s="79"/>
      <c r="P167" s="84"/>
      <c r="Q167" s="79"/>
      <c r="R167" s="63"/>
      <c r="S167" s="79"/>
      <c r="T167" s="63"/>
      <c r="U167" s="85"/>
      <c r="V167" s="84"/>
      <c r="W167" s="79"/>
      <c r="X167" s="63"/>
      <c r="Y167" s="79"/>
      <c r="Z167" s="63"/>
      <c r="AA167" s="85"/>
      <c r="AN167" s="153"/>
      <c r="AP167" s="8"/>
    </row>
    <row r="168" spans="1:45" s="94" customFormat="1" ht="60.75" thickBot="1" x14ac:dyDescent="0.25">
      <c r="A168" s="105" t="s">
        <v>346</v>
      </c>
      <c r="B168" s="105"/>
      <c r="C168" s="145" t="s">
        <v>343</v>
      </c>
      <c r="D168" s="146" t="s">
        <v>31</v>
      </c>
      <c r="E168" s="104"/>
      <c r="F168" s="59"/>
      <c r="G168" s="124">
        <v>3477.19</v>
      </c>
      <c r="H168" s="89">
        <f t="shared" ref="H168:H181" si="518">ROUND(E168*G168,2)</f>
        <v>0</v>
      </c>
      <c r="I168" s="63">
        <f t="shared" si="436"/>
        <v>20</v>
      </c>
      <c r="J168" s="79">
        <f t="shared" ref="J168:J181" si="519">Q168+S168+U168+W168+Y168+AA168+AC168+AE168+AG168+AI168+AK168+AM168+AO168+AQ168+AS168</f>
        <v>69543.8</v>
      </c>
      <c r="K168" s="63">
        <f t="shared" ref="K168:K181" si="520">+E168-I168</f>
        <v>-20</v>
      </c>
      <c r="L168" s="63">
        <f t="shared" ref="L168:L181" si="521">I168</f>
        <v>20</v>
      </c>
      <c r="M168" s="79">
        <f t="shared" ref="M168:M181" si="522">J168</f>
        <v>69543.8</v>
      </c>
      <c r="N168" s="63">
        <f t="shared" ref="N168:N181" si="523">E168-I168</f>
        <v>-20</v>
      </c>
      <c r="O168" s="79">
        <f t="shared" ref="O168:O181" si="524">H168-J168</f>
        <v>-69543.8</v>
      </c>
      <c r="P168" s="84"/>
      <c r="Q168" s="79">
        <f t="shared" ref="Q168:Q181" si="525">ROUND(P168*G168,2)</f>
        <v>0</v>
      </c>
      <c r="R168" s="63"/>
      <c r="S168" s="79">
        <f t="shared" ref="S168:S181" si="526">ROUND(R168*G168,2)</f>
        <v>0</v>
      </c>
      <c r="T168" s="63"/>
      <c r="U168" s="85">
        <f t="shared" ref="U168:U181" si="527">ROUND(T168*G168,2)</f>
        <v>0</v>
      </c>
      <c r="V168" s="84"/>
      <c r="W168" s="79">
        <f t="shared" ref="W168:W181" si="528">ROUND(V168*G168,2)</f>
        <v>0</v>
      </c>
      <c r="X168" s="63"/>
      <c r="Y168" s="79">
        <f t="shared" ref="Y168:Y181" si="529">ROUND(X168*G168,2)</f>
        <v>0</v>
      </c>
      <c r="Z168" s="63"/>
      <c r="AA168" s="85">
        <f t="shared" ref="AA168:AA181" si="530">ROUND(Z168*G168,2)</f>
        <v>0</v>
      </c>
      <c r="AC168" s="79">
        <f t="shared" ref="AC168:AC181" si="531">ROUND(AB168*G168,2)</f>
        <v>0</v>
      </c>
      <c r="AE168" s="79">
        <f t="shared" ref="AE168:AE181" si="532">ROUND(AD168*G168,2)</f>
        <v>0</v>
      </c>
      <c r="AG168" s="79">
        <f t="shared" ref="AG168:AG181" si="533">ROUND(AF168*G168,2)</f>
        <v>0</v>
      </c>
      <c r="AH168" s="53"/>
      <c r="AI168" s="79">
        <f t="shared" ref="AI168:AI181" si="534">ROUND(AH168*G168,2)</f>
        <v>0</v>
      </c>
      <c r="AJ168" s="53"/>
      <c r="AK168" s="79">
        <f t="shared" ref="AK168:AK181" si="535">ROUND(AJ168*G168,2)</f>
        <v>0</v>
      </c>
      <c r="AL168" s="148">
        <v>20</v>
      </c>
      <c r="AM168" s="79">
        <f t="shared" ref="AM168:AM181" si="536">ROUND(AL168*G168,2)</f>
        <v>69543.8</v>
      </c>
      <c r="AN168" s="154"/>
      <c r="AO168" s="79">
        <f t="shared" ref="AO168:AO181" si="537">ROUND(AN168*G168,2)</f>
        <v>0</v>
      </c>
      <c r="AP168" s="10"/>
      <c r="AQ168" s="79">
        <f>ROUND(AP168*G168,2)</f>
        <v>0</v>
      </c>
      <c r="AS168" s="79">
        <f t="shared" ref="AS168:AS181" si="538">ROUND(AR168*G168,2)</f>
        <v>0</v>
      </c>
    </row>
    <row r="169" spans="1:45" s="53" customFormat="1" ht="60.75" thickBot="1" x14ac:dyDescent="0.25">
      <c r="A169" s="108" t="s">
        <v>347</v>
      </c>
      <c r="B169" s="99"/>
      <c r="C169" s="145" t="s">
        <v>344</v>
      </c>
      <c r="D169" s="146" t="s">
        <v>77</v>
      </c>
      <c r="E169" s="104"/>
      <c r="F169" s="59"/>
      <c r="G169" s="124">
        <v>55.5</v>
      </c>
      <c r="H169" s="89">
        <f t="shared" si="518"/>
        <v>0</v>
      </c>
      <c r="I169" s="63">
        <f t="shared" si="436"/>
        <v>810.6</v>
      </c>
      <c r="J169" s="79">
        <f t="shared" si="519"/>
        <v>44988.3</v>
      </c>
      <c r="K169" s="63">
        <f t="shared" si="520"/>
        <v>-810.6</v>
      </c>
      <c r="L169" s="63">
        <f t="shared" si="521"/>
        <v>810.6</v>
      </c>
      <c r="M169" s="79">
        <f t="shared" si="522"/>
        <v>44988.3</v>
      </c>
      <c r="N169" s="63">
        <f t="shared" si="523"/>
        <v>-810.6</v>
      </c>
      <c r="O169" s="79">
        <f t="shared" si="524"/>
        <v>-44988.3</v>
      </c>
      <c r="P169" s="84"/>
      <c r="Q169" s="79">
        <f t="shared" si="525"/>
        <v>0</v>
      </c>
      <c r="R169" s="63"/>
      <c r="S169" s="79">
        <f t="shared" si="526"/>
        <v>0</v>
      </c>
      <c r="T169" s="63"/>
      <c r="U169" s="85">
        <f t="shared" si="527"/>
        <v>0</v>
      </c>
      <c r="V169" s="84"/>
      <c r="W169" s="79">
        <f t="shared" si="528"/>
        <v>0</v>
      </c>
      <c r="X169" s="63"/>
      <c r="Y169" s="79">
        <f t="shared" si="529"/>
        <v>0</v>
      </c>
      <c r="Z169" s="63"/>
      <c r="AA169" s="85">
        <f t="shared" si="530"/>
        <v>0</v>
      </c>
      <c r="AC169" s="79">
        <f t="shared" si="531"/>
        <v>0</v>
      </c>
      <c r="AE169" s="79">
        <f t="shared" si="532"/>
        <v>0</v>
      </c>
      <c r="AG169" s="79">
        <f t="shared" si="533"/>
        <v>0</v>
      </c>
      <c r="AI169" s="79">
        <f t="shared" si="534"/>
        <v>0</v>
      </c>
      <c r="AK169" s="79">
        <f t="shared" si="535"/>
        <v>0</v>
      </c>
      <c r="AL169" s="148">
        <v>810.6</v>
      </c>
      <c r="AM169" s="79">
        <f t="shared" si="536"/>
        <v>44988.3</v>
      </c>
      <c r="AN169" s="153"/>
      <c r="AO169" s="79">
        <f t="shared" si="537"/>
        <v>0</v>
      </c>
      <c r="AP169" s="8"/>
      <c r="AQ169" s="79">
        <f t="shared" ref="AQ169:AQ181" si="539">ROUND(AP169*G169,2)</f>
        <v>0</v>
      </c>
      <c r="AS169" s="79">
        <f t="shared" si="538"/>
        <v>0</v>
      </c>
    </row>
    <row r="170" spans="1:45" s="8" customFormat="1" ht="60.75" thickBot="1" x14ac:dyDescent="0.25">
      <c r="A170" s="105" t="s">
        <v>348</v>
      </c>
      <c r="B170" s="99"/>
      <c r="C170" s="145" t="s">
        <v>345</v>
      </c>
      <c r="D170" s="146" t="s">
        <v>31</v>
      </c>
      <c r="E170" s="104"/>
      <c r="F170" s="58"/>
      <c r="G170" s="124">
        <v>21762.06</v>
      </c>
      <c r="H170" s="89">
        <f t="shared" ref="H170:H176" si="540">ROUND(E170*G170,2)</f>
        <v>0</v>
      </c>
      <c r="I170" s="63">
        <f t="shared" si="436"/>
        <v>1</v>
      </c>
      <c r="J170" s="79">
        <f t="shared" si="519"/>
        <v>21762.06</v>
      </c>
      <c r="K170" s="63">
        <f t="shared" ref="K170:K176" si="541">+E170-I170</f>
        <v>-1</v>
      </c>
      <c r="L170" s="63">
        <f t="shared" ref="L170:L176" si="542">I170</f>
        <v>1</v>
      </c>
      <c r="M170" s="79">
        <f t="shared" ref="M170:M176" si="543">J170</f>
        <v>21762.06</v>
      </c>
      <c r="N170" s="63">
        <f t="shared" ref="N170:N176" si="544">E170-I170</f>
        <v>-1</v>
      </c>
      <c r="O170" s="79">
        <f t="shared" ref="O170:O176" si="545">H170-J170</f>
        <v>-21762.06</v>
      </c>
      <c r="P170" s="84"/>
      <c r="Q170" s="79">
        <f t="shared" ref="Q170:Q176" si="546">ROUND(P170*G170,2)</f>
        <v>0</v>
      </c>
      <c r="R170" s="63"/>
      <c r="S170" s="79">
        <f t="shared" ref="S170:S176" si="547">ROUND(R170*G170,2)</f>
        <v>0</v>
      </c>
      <c r="T170" s="63"/>
      <c r="U170" s="85">
        <f t="shared" ref="U170:U176" si="548">ROUND(T170*G170,2)</f>
        <v>0</v>
      </c>
      <c r="V170" s="84"/>
      <c r="W170" s="79">
        <f t="shared" ref="W170:W176" si="549">ROUND(V170*G170,2)</f>
        <v>0</v>
      </c>
      <c r="X170" s="63"/>
      <c r="Y170" s="79">
        <f t="shared" ref="Y170:Y176" si="550">ROUND(X170*G170,2)</f>
        <v>0</v>
      </c>
      <c r="Z170" s="63"/>
      <c r="AA170" s="85">
        <f t="shared" ref="AA170:AA176" si="551">ROUND(Z170*G170,2)</f>
        <v>0</v>
      </c>
      <c r="AC170" s="79">
        <f t="shared" ref="AC170:AC176" si="552">ROUND(AB170*G170,2)</f>
        <v>0</v>
      </c>
      <c r="AE170" s="79">
        <f t="shared" ref="AE170:AE176" si="553">ROUND(AD170*G170,2)</f>
        <v>0</v>
      </c>
      <c r="AG170" s="79">
        <f t="shared" ref="AG170:AG176" si="554">ROUND(AF170*G170,2)</f>
        <v>0</v>
      </c>
      <c r="AH170" s="53"/>
      <c r="AI170" s="79">
        <f t="shared" ref="AI170:AI176" si="555">ROUND(AH170*G170,2)</f>
        <v>0</v>
      </c>
      <c r="AJ170" s="53"/>
      <c r="AK170" s="79">
        <f t="shared" ref="AK170:AK176" si="556">ROUND(AJ170*G170,2)</f>
        <v>0</v>
      </c>
      <c r="AL170" s="148">
        <v>1</v>
      </c>
      <c r="AM170" s="79">
        <f t="shared" ref="AM170:AM176" si="557">ROUND(AL170*G170,2)</f>
        <v>21762.06</v>
      </c>
      <c r="AN170" s="153"/>
      <c r="AO170" s="79">
        <f t="shared" si="537"/>
        <v>0</v>
      </c>
      <c r="AQ170" s="79">
        <f t="shared" si="539"/>
        <v>0</v>
      </c>
      <c r="AS170" s="79">
        <f t="shared" si="538"/>
        <v>0</v>
      </c>
    </row>
    <row r="171" spans="1:45" s="53" customFormat="1" ht="77.25" thickBot="1" x14ac:dyDescent="0.25">
      <c r="A171" s="105" t="s">
        <v>351</v>
      </c>
      <c r="B171" s="99"/>
      <c r="C171" s="147" t="s">
        <v>349</v>
      </c>
      <c r="D171" s="103" t="s">
        <v>31</v>
      </c>
      <c r="E171" s="104"/>
      <c r="F171" s="59"/>
      <c r="G171" s="124">
        <v>30225.09</v>
      </c>
      <c r="H171" s="89">
        <f t="shared" si="540"/>
        <v>0</v>
      </c>
      <c r="I171" s="63">
        <f t="shared" si="436"/>
        <v>1</v>
      </c>
      <c r="J171" s="79">
        <f t="shared" si="519"/>
        <v>30225.09</v>
      </c>
      <c r="K171" s="63">
        <f t="shared" si="541"/>
        <v>-1</v>
      </c>
      <c r="L171" s="63">
        <f t="shared" si="542"/>
        <v>1</v>
      </c>
      <c r="M171" s="79">
        <f t="shared" si="543"/>
        <v>30225.09</v>
      </c>
      <c r="N171" s="63">
        <f t="shared" si="544"/>
        <v>-1</v>
      </c>
      <c r="O171" s="79">
        <f t="shared" si="545"/>
        <v>-30225.09</v>
      </c>
      <c r="P171" s="84"/>
      <c r="Q171" s="79">
        <f t="shared" si="546"/>
        <v>0</v>
      </c>
      <c r="R171" s="63"/>
      <c r="S171" s="79">
        <f t="shared" si="547"/>
        <v>0</v>
      </c>
      <c r="T171" s="63"/>
      <c r="U171" s="85">
        <f t="shared" si="548"/>
        <v>0</v>
      </c>
      <c r="V171" s="84"/>
      <c r="W171" s="79">
        <f t="shared" si="549"/>
        <v>0</v>
      </c>
      <c r="X171" s="63"/>
      <c r="Y171" s="79">
        <f t="shared" si="550"/>
        <v>0</v>
      </c>
      <c r="Z171" s="63"/>
      <c r="AA171" s="85">
        <f t="shared" si="551"/>
        <v>0</v>
      </c>
      <c r="AC171" s="79">
        <f t="shared" si="552"/>
        <v>0</v>
      </c>
      <c r="AE171" s="79">
        <f t="shared" si="553"/>
        <v>0</v>
      </c>
      <c r="AG171" s="79">
        <f t="shared" si="554"/>
        <v>0</v>
      </c>
      <c r="AI171" s="79">
        <f t="shared" si="555"/>
        <v>0</v>
      </c>
      <c r="AK171" s="79">
        <f t="shared" si="556"/>
        <v>0</v>
      </c>
      <c r="AL171" s="149">
        <v>1</v>
      </c>
      <c r="AM171" s="79">
        <f t="shared" si="557"/>
        <v>30225.09</v>
      </c>
      <c r="AN171" s="153"/>
      <c r="AO171" s="79">
        <f t="shared" si="537"/>
        <v>0</v>
      </c>
      <c r="AP171" s="8"/>
      <c r="AQ171" s="79">
        <f t="shared" si="539"/>
        <v>0</v>
      </c>
      <c r="AS171" s="79">
        <f t="shared" si="538"/>
        <v>0</v>
      </c>
    </row>
    <row r="172" spans="1:45" s="8" customFormat="1" ht="26.25" thickBot="1" x14ac:dyDescent="0.25">
      <c r="A172" s="108" t="s">
        <v>352</v>
      </c>
      <c r="B172" s="99"/>
      <c r="C172" s="147" t="s">
        <v>350</v>
      </c>
      <c r="D172" s="103" t="s">
        <v>353</v>
      </c>
      <c r="E172" s="104"/>
      <c r="F172" s="58"/>
      <c r="G172" s="124">
        <v>282.64</v>
      </c>
      <c r="H172" s="89">
        <f t="shared" si="540"/>
        <v>0</v>
      </c>
      <c r="I172" s="63">
        <f t="shared" si="436"/>
        <v>141</v>
      </c>
      <c r="J172" s="79">
        <f t="shared" si="519"/>
        <v>39852.239999999998</v>
      </c>
      <c r="K172" s="63">
        <f t="shared" si="541"/>
        <v>-141</v>
      </c>
      <c r="L172" s="63">
        <f t="shared" si="542"/>
        <v>141</v>
      </c>
      <c r="M172" s="79">
        <f t="shared" si="543"/>
        <v>39852.239999999998</v>
      </c>
      <c r="N172" s="63">
        <f t="shared" si="544"/>
        <v>-141</v>
      </c>
      <c r="O172" s="79">
        <f t="shared" si="545"/>
        <v>-39852.239999999998</v>
      </c>
      <c r="P172" s="84"/>
      <c r="Q172" s="79">
        <f t="shared" si="546"/>
        <v>0</v>
      </c>
      <c r="R172" s="63"/>
      <c r="S172" s="79">
        <f t="shared" si="547"/>
        <v>0</v>
      </c>
      <c r="T172" s="63"/>
      <c r="U172" s="85">
        <f t="shared" si="548"/>
        <v>0</v>
      </c>
      <c r="V172" s="84"/>
      <c r="W172" s="79">
        <f t="shared" si="549"/>
        <v>0</v>
      </c>
      <c r="X172" s="63"/>
      <c r="Y172" s="79">
        <f t="shared" si="550"/>
        <v>0</v>
      </c>
      <c r="Z172" s="63"/>
      <c r="AA172" s="85">
        <f t="shared" si="551"/>
        <v>0</v>
      </c>
      <c r="AC172" s="79">
        <f t="shared" si="552"/>
        <v>0</v>
      </c>
      <c r="AE172" s="79">
        <f t="shared" si="553"/>
        <v>0</v>
      </c>
      <c r="AG172" s="79">
        <f t="shared" si="554"/>
        <v>0</v>
      </c>
      <c r="AH172" s="53"/>
      <c r="AI172" s="79">
        <f t="shared" si="555"/>
        <v>0</v>
      </c>
      <c r="AJ172" s="53"/>
      <c r="AK172" s="79">
        <f t="shared" si="556"/>
        <v>0</v>
      </c>
      <c r="AL172" s="149">
        <v>141</v>
      </c>
      <c r="AM172" s="79">
        <f t="shared" si="557"/>
        <v>39852.239999999998</v>
      </c>
      <c r="AN172" s="153"/>
      <c r="AO172" s="79">
        <f t="shared" si="537"/>
        <v>0</v>
      </c>
      <c r="AQ172" s="79">
        <f t="shared" si="539"/>
        <v>0</v>
      </c>
      <c r="AS172" s="79">
        <f t="shared" si="538"/>
        <v>0</v>
      </c>
    </row>
    <row r="173" spans="1:45" s="8" customFormat="1" ht="102" x14ac:dyDescent="0.2">
      <c r="A173" s="105" t="s">
        <v>358</v>
      </c>
      <c r="B173" s="99"/>
      <c r="C173" s="106" t="s">
        <v>357</v>
      </c>
      <c r="D173" s="103" t="s">
        <v>354</v>
      </c>
      <c r="E173" s="104"/>
      <c r="F173" s="58"/>
      <c r="G173" s="124">
        <v>28.57</v>
      </c>
      <c r="H173" s="89">
        <f t="shared" si="540"/>
        <v>0</v>
      </c>
      <c r="I173" s="63">
        <f t="shared" si="436"/>
        <v>0</v>
      </c>
      <c r="J173" s="79">
        <f t="shared" si="519"/>
        <v>0</v>
      </c>
      <c r="K173" s="63">
        <f t="shared" si="541"/>
        <v>0</v>
      </c>
      <c r="L173" s="63">
        <f t="shared" si="542"/>
        <v>0</v>
      </c>
      <c r="M173" s="79">
        <f t="shared" si="543"/>
        <v>0</v>
      </c>
      <c r="N173" s="63">
        <f t="shared" si="544"/>
        <v>0</v>
      </c>
      <c r="O173" s="79">
        <f t="shared" si="545"/>
        <v>0</v>
      </c>
      <c r="P173" s="84"/>
      <c r="Q173" s="79">
        <f t="shared" si="546"/>
        <v>0</v>
      </c>
      <c r="R173" s="63"/>
      <c r="S173" s="79">
        <f t="shared" si="547"/>
        <v>0</v>
      </c>
      <c r="T173" s="63"/>
      <c r="U173" s="85">
        <f t="shared" si="548"/>
        <v>0</v>
      </c>
      <c r="V173" s="84"/>
      <c r="W173" s="79">
        <f t="shared" si="549"/>
        <v>0</v>
      </c>
      <c r="X173" s="63"/>
      <c r="Y173" s="79">
        <f t="shared" si="550"/>
        <v>0</v>
      </c>
      <c r="Z173" s="63"/>
      <c r="AA173" s="85">
        <f t="shared" si="551"/>
        <v>0</v>
      </c>
      <c r="AC173" s="79">
        <f t="shared" si="552"/>
        <v>0</v>
      </c>
      <c r="AE173" s="79">
        <f t="shared" si="553"/>
        <v>0</v>
      </c>
      <c r="AG173" s="79">
        <f t="shared" si="554"/>
        <v>0</v>
      </c>
      <c r="AH173" s="53"/>
      <c r="AI173" s="79">
        <f t="shared" si="555"/>
        <v>0</v>
      </c>
      <c r="AJ173" s="53"/>
      <c r="AK173" s="79">
        <f t="shared" si="556"/>
        <v>0</v>
      </c>
      <c r="AL173" s="53"/>
      <c r="AM173" s="79">
        <f t="shared" si="557"/>
        <v>0</v>
      </c>
      <c r="AN173" s="153"/>
      <c r="AO173" s="79">
        <f t="shared" si="537"/>
        <v>0</v>
      </c>
      <c r="AQ173" s="79">
        <f t="shared" si="539"/>
        <v>0</v>
      </c>
      <c r="AS173" s="79">
        <f t="shared" si="538"/>
        <v>0</v>
      </c>
    </row>
    <row r="174" spans="1:45" s="8" customFormat="1" ht="127.5" x14ac:dyDescent="0.2">
      <c r="A174" s="105" t="s">
        <v>359</v>
      </c>
      <c r="B174" s="99"/>
      <c r="C174" s="106" t="s">
        <v>355</v>
      </c>
      <c r="D174" s="103" t="s">
        <v>77</v>
      </c>
      <c r="E174" s="104"/>
      <c r="F174" s="58"/>
      <c r="G174" s="124">
        <v>4924.1899999999996</v>
      </c>
      <c r="H174" s="89">
        <f t="shared" si="540"/>
        <v>0</v>
      </c>
      <c r="I174" s="63">
        <f t="shared" si="436"/>
        <v>25.1</v>
      </c>
      <c r="J174" s="79">
        <f t="shared" si="519"/>
        <v>123597.17</v>
      </c>
      <c r="K174" s="63">
        <f t="shared" si="541"/>
        <v>-25.1</v>
      </c>
      <c r="L174" s="63">
        <f t="shared" si="542"/>
        <v>25.1</v>
      </c>
      <c r="M174" s="79">
        <f t="shared" si="543"/>
        <v>123597.17</v>
      </c>
      <c r="N174" s="63">
        <f t="shared" si="544"/>
        <v>-25.1</v>
      </c>
      <c r="O174" s="79">
        <f t="shared" si="545"/>
        <v>-123597.17</v>
      </c>
      <c r="P174" s="84"/>
      <c r="Q174" s="79">
        <f t="shared" si="546"/>
        <v>0</v>
      </c>
      <c r="R174" s="63"/>
      <c r="S174" s="79">
        <f t="shared" si="547"/>
        <v>0</v>
      </c>
      <c r="T174" s="63"/>
      <c r="U174" s="85">
        <f t="shared" si="548"/>
        <v>0</v>
      </c>
      <c r="V174" s="84"/>
      <c r="W174" s="79">
        <f t="shared" si="549"/>
        <v>0</v>
      </c>
      <c r="X174" s="63"/>
      <c r="Y174" s="79">
        <f t="shared" si="550"/>
        <v>0</v>
      </c>
      <c r="Z174" s="63"/>
      <c r="AA174" s="85">
        <f t="shared" si="551"/>
        <v>0</v>
      </c>
      <c r="AC174" s="79">
        <f t="shared" si="552"/>
        <v>0</v>
      </c>
      <c r="AE174" s="79">
        <f t="shared" si="553"/>
        <v>0</v>
      </c>
      <c r="AG174" s="79">
        <f t="shared" si="554"/>
        <v>0</v>
      </c>
      <c r="AH174" s="53"/>
      <c r="AI174" s="79">
        <f t="shared" si="555"/>
        <v>0</v>
      </c>
      <c r="AJ174" s="53"/>
      <c r="AK174" s="79">
        <f t="shared" si="556"/>
        <v>0</v>
      </c>
      <c r="AL174" s="53"/>
      <c r="AM174" s="79">
        <f t="shared" si="557"/>
        <v>0</v>
      </c>
      <c r="AN174" s="153"/>
      <c r="AO174" s="79">
        <f t="shared" si="537"/>
        <v>0</v>
      </c>
      <c r="AQ174" s="79">
        <f t="shared" si="539"/>
        <v>0</v>
      </c>
      <c r="AR174" s="8">
        <v>25.1</v>
      </c>
      <c r="AS174" s="79">
        <f t="shared" si="538"/>
        <v>123597.17</v>
      </c>
    </row>
    <row r="175" spans="1:45" s="53" customFormat="1" ht="102" x14ac:dyDescent="0.2">
      <c r="A175" s="105" t="s">
        <v>360</v>
      </c>
      <c r="B175" s="99"/>
      <c r="C175" s="106" t="s">
        <v>356</v>
      </c>
      <c r="D175" s="103" t="s">
        <v>225</v>
      </c>
      <c r="E175" s="104"/>
      <c r="F175" s="59"/>
      <c r="G175" s="124">
        <v>13.04</v>
      </c>
      <c r="H175" s="89">
        <f t="shared" si="540"/>
        <v>0</v>
      </c>
      <c r="I175" s="63">
        <f t="shared" si="436"/>
        <v>6381.44</v>
      </c>
      <c r="J175" s="79">
        <f t="shared" si="519"/>
        <v>83213.98</v>
      </c>
      <c r="K175" s="63">
        <f t="shared" si="541"/>
        <v>-6381.44</v>
      </c>
      <c r="L175" s="63">
        <f t="shared" si="542"/>
        <v>6381.44</v>
      </c>
      <c r="M175" s="79">
        <f t="shared" si="543"/>
        <v>83213.98</v>
      </c>
      <c r="N175" s="63">
        <f t="shared" si="544"/>
        <v>-6381.44</v>
      </c>
      <c r="O175" s="79">
        <f t="shared" si="545"/>
        <v>-83213.98</v>
      </c>
      <c r="P175" s="84"/>
      <c r="Q175" s="79">
        <f t="shared" si="546"/>
        <v>0</v>
      </c>
      <c r="R175" s="63"/>
      <c r="S175" s="79">
        <f t="shared" si="547"/>
        <v>0</v>
      </c>
      <c r="T175" s="63"/>
      <c r="U175" s="85">
        <f t="shared" si="548"/>
        <v>0</v>
      </c>
      <c r="V175" s="84"/>
      <c r="W175" s="79">
        <f t="shared" si="549"/>
        <v>0</v>
      </c>
      <c r="X175" s="63"/>
      <c r="Y175" s="79">
        <f t="shared" si="550"/>
        <v>0</v>
      </c>
      <c r="Z175" s="63"/>
      <c r="AA175" s="85">
        <f t="shared" si="551"/>
        <v>0</v>
      </c>
      <c r="AC175" s="79">
        <f t="shared" si="552"/>
        <v>0</v>
      </c>
      <c r="AE175" s="79">
        <f t="shared" si="553"/>
        <v>0</v>
      </c>
      <c r="AG175" s="79">
        <f t="shared" si="554"/>
        <v>0</v>
      </c>
      <c r="AI175" s="79">
        <f t="shared" si="555"/>
        <v>0</v>
      </c>
      <c r="AK175" s="79">
        <f t="shared" si="556"/>
        <v>0</v>
      </c>
      <c r="AM175" s="79">
        <f t="shared" si="557"/>
        <v>0</v>
      </c>
      <c r="AN175" s="153"/>
      <c r="AO175" s="79">
        <f t="shared" si="537"/>
        <v>0</v>
      </c>
      <c r="AP175" s="8"/>
      <c r="AQ175" s="79">
        <f t="shared" si="539"/>
        <v>0</v>
      </c>
      <c r="AR175" s="53">
        <v>6381.44</v>
      </c>
      <c r="AS175" s="79">
        <f t="shared" si="538"/>
        <v>83213.98</v>
      </c>
    </row>
    <row r="176" spans="1:45" s="8" customFormat="1" ht="63.75" x14ac:dyDescent="0.2">
      <c r="A176" s="105" t="s">
        <v>363</v>
      </c>
      <c r="B176" s="99"/>
      <c r="C176" s="106" t="s">
        <v>361</v>
      </c>
      <c r="D176" s="103" t="s">
        <v>77</v>
      </c>
      <c r="E176" s="104"/>
      <c r="F176" s="58"/>
      <c r="G176" s="124">
        <v>217.92</v>
      </c>
      <c r="H176" s="89">
        <f t="shared" si="540"/>
        <v>0</v>
      </c>
      <c r="I176" s="63">
        <f t="shared" si="436"/>
        <v>40</v>
      </c>
      <c r="J176" s="79">
        <f t="shared" si="519"/>
        <v>8716.7999999999993</v>
      </c>
      <c r="K176" s="63">
        <f t="shared" si="541"/>
        <v>-40</v>
      </c>
      <c r="L176" s="63">
        <f t="shared" si="542"/>
        <v>40</v>
      </c>
      <c r="M176" s="79">
        <f t="shared" si="543"/>
        <v>8716.7999999999993</v>
      </c>
      <c r="N176" s="63">
        <f t="shared" si="544"/>
        <v>-40</v>
      </c>
      <c r="O176" s="79">
        <f t="shared" si="545"/>
        <v>-8716.7999999999993</v>
      </c>
      <c r="P176" s="84"/>
      <c r="Q176" s="79">
        <f t="shared" si="546"/>
        <v>0</v>
      </c>
      <c r="R176" s="63"/>
      <c r="S176" s="79">
        <f t="shared" si="547"/>
        <v>0</v>
      </c>
      <c r="T176" s="63"/>
      <c r="U176" s="85">
        <f t="shared" si="548"/>
        <v>0</v>
      </c>
      <c r="V176" s="84"/>
      <c r="W176" s="79">
        <f t="shared" si="549"/>
        <v>0</v>
      </c>
      <c r="X176" s="63"/>
      <c r="Y176" s="79">
        <f t="shared" si="550"/>
        <v>0</v>
      </c>
      <c r="Z176" s="63"/>
      <c r="AA176" s="85">
        <f t="shared" si="551"/>
        <v>0</v>
      </c>
      <c r="AC176" s="79">
        <f t="shared" si="552"/>
        <v>0</v>
      </c>
      <c r="AE176" s="79">
        <f t="shared" si="553"/>
        <v>0</v>
      </c>
      <c r="AG176" s="79">
        <f t="shared" si="554"/>
        <v>0</v>
      </c>
      <c r="AH176" s="53"/>
      <c r="AI176" s="79">
        <f t="shared" si="555"/>
        <v>0</v>
      </c>
      <c r="AJ176" s="53"/>
      <c r="AK176" s="79">
        <f t="shared" si="556"/>
        <v>0</v>
      </c>
      <c r="AL176" s="53"/>
      <c r="AM176" s="79">
        <f t="shared" si="557"/>
        <v>0</v>
      </c>
      <c r="AN176" s="153"/>
      <c r="AO176" s="79">
        <f t="shared" si="537"/>
        <v>0</v>
      </c>
      <c r="AQ176" s="79">
        <f t="shared" si="539"/>
        <v>0</v>
      </c>
      <c r="AR176" s="8">
        <v>40</v>
      </c>
      <c r="AS176" s="79">
        <f t="shared" si="538"/>
        <v>8716.7999999999993</v>
      </c>
    </row>
    <row r="177" spans="1:45" s="8" customFormat="1" ht="25.5" x14ac:dyDescent="0.2">
      <c r="A177" s="105" t="s">
        <v>364</v>
      </c>
      <c r="B177" s="99"/>
      <c r="C177" s="106" t="s">
        <v>362</v>
      </c>
      <c r="D177" s="103" t="s">
        <v>31</v>
      </c>
      <c r="E177" s="104"/>
      <c r="F177" s="58"/>
      <c r="G177" s="124">
        <v>2718.19</v>
      </c>
      <c r="H177" s="89">
        <f t="shared" ref="H177" si="558">ROUND(E177*G177,2)</f>
        <v>0</v>
      </c>
      <c r="I177" s="63">
        <f t="shared" si="436"/>
        <v>2</v>
      </c>
      <c r="J177" s="79">
        <f>Q177+S177+U177+W177+Y177+AA177+AC177+AE177+AG177+AI177+AK177+AM177+AO177+AQ177+AS177</f>
        <v>5436.38</v>
      </c>
      <c r="K177" s="63">
        <f t="shared" ref="K177" si="559">+E177-I177</f>
        <v>-2</v>
      </c>
      <c r="L177" s="63">
        <f t="shared" ref="L177" si="560">I177</f>
        <v>2</v>
      </c>
      <c r="M177" s="79">
        <f t="shared" ref="M177" si="561">J177</f>
        <v>5436.38</v>
      </c>
      <c r="N177" s="63">
        <f t="shared" ref="N177" si="562">E177-I177</f>
        <v>-2</v>
      </c>
      <c r="O177" s="79">
        <f t="shared" ref="O177" si="563">H177-J177</f>
        <v>-5436.38</v>
      </c>
      <c r="P177" s="84"/>
      <c r="Q177" s="79">
        <f t="shared" ref="Q177" si="564">ROUND(P177*G177,2)</f>
        <v>0</v>
      </c>
      <c r="R177" s="63"/>
      <c r="S177" s="79">
        <f t="shared" ref="S177" si="565">ROUND(R177*G177,2)</f>
        <v>0</v>
      </c>
      <c r="T177" s="63"/>
      <c r="U177" s="85">
        <f t="shared" ref="U177" si="566">ROUND(T177*G177,2)</f>
        <v>0</v>
      </c>
      <c r="V177" s="84"/>
      <c r="W177" s="79">
        <f t="shared" ref="W177" si="567">ROUND(V177*G177,2)</f>
        <v>0</v>
      </c>
      <c r="X177" s="63"/>
      <c r="Y177" s="79">
        <f t="shared" ref="Y177" si="568">ROUND(X177*G177,2)</f>
        <v>0</v>
      </c>
      <c r="Z177" s="63"/>
      <c r="AA177" s="85">
        <f t="shared" ref="AA177" si="569">ROUND(Z177*G177,2)</f>
        <v>0</v>
      </c>
      <c r="AC177" s="79">
        <f t="shared" ref="AC177" si="570">ROUND(AB177*G177,2)</f>
        <v>0</v>
      </c>
      <c r="AE177" s="79">
        <f t="shared" ref="AE177" si="571">ROUND(AD177*G177,2)</f>
        <v>0</v>
      </c>
      <c r="AG177" s="79">
        <f t="shared" ref="AG177" si="572">ROUND(AF177*G177,2)</f>
        <v>0</v>
      </c>
      <c r="AH177" s="53"/>
      <c r="AI177" s="79">
        <f t="shared" ref="AI177" si="573">ROUND(AH177*G177,2)</f>
        <v>0</v>
      </c>
      <c r="AJ177" s="53"/>
      <c r="AK177" s="79">
        <f t="shared" ref="AK177" si="574">ROUND(AJ177*G177,2)</f>
        <v>0</v>
      </c>
      <c r="AL177" s="53"/>
      <c r="AM177" s="79">
        <f t="shared" ref="AM177" si="575">ROUND(AL177*G177,2)</f>
        <v>0</v>
      </c>
      <c r="AN177" s="153"/>
      <c r="AO177" s="79">
        <f t="shared" si="537"/>
        <v>0</v>
      </c>
      <c r="AQ177" s="79">
        <f t="shared" si="539"/>
        <v>0</v>
      </c>
      <c r="AR177" s="8">
        <v>2</v>
      </c>
      <c r="AS177" s="79">
        <f t="shared" si="538"/>
        <v>5436.38</v>
      </c>
    </row>
    <row r="178" spans="1:45" s="8" customFormat="1" ht="25.5" x14ac:dyDescent="0.2">
      <c r="A178" s="105" t="s">
        <v>365</v>
      </c>
      <c r="B178" s="99"/>
      <c r="C178" s="106" t="s">
        <v>367</v>
      </c>
      <c r="D178" s="103" t="s">
        <v>77</v>
      </c>
      <c r="E178" s="104"/>
      <c r="F178" s="58"/>
      <c r="G178" s="124">
        <v>59.89</v>
      </c>
      <c r="H178" s="89">
        <f t="shared" ref="H178" si="576">ROUND(E178*G178,2)</f>
        <v>0</v>
      </c>
      <c r="I178" s="63">
        <f t="shared" si="436"/>
        <v>0</v>
      </c>
      <c r="J178" s="79">
        <f t="shared" si="519"/>
        <v>0</v>
      </c>
      <c r="K178" s="63">
        <f t="shared" ref="K178" si="577">+E178-I178</f>
        <v>0</v>
      </c>
      <c r="L178" s="63">
        <f t="shared" ref="L178" si="578">I178</f>
        <v>0</v>
      </c>
      <c r="M178" s="79">
        <f t="shared" ref="M178" si="579">J178</f>
        <v>0</v>
      </c>
      <c r="N178" s="63">
        <f t="shared" ref="N178" si="580">E178-I178</f>
        <v>0</v>
      </c>
      <c r="O178" s="79">
        <f t="shared" ref="O178" si="581">H178-J178</f>
        <v>0</v>
      </c>
      <c r="P178" s="84"/>
      <c r="Q178" s="79">
        <f t="shared" ref="Q178" si="582">ROUND(P178*G178,2)</f>
        <v>0</v>
      </c>
      <c r="R178" s="63"/>
      <c r="S178" s="79">
        <f t="shared" ref="S178" si="583">ROUND(R178*G178,2)</f>
        <v>0</v>
      </c>
      <c r="T178" s="63"/>
      <c r="U178" s="85">
        <f t="shared" ref="U178" si="584">ROUND(T178*G178,2)</f>
        <v>0</v>
      </c>
      <c r="V178" s="84"/>
      <c r="W178" s="79">
        <f t="shared" ref="W178" si="585">ROUND(V178*G178,2)</f>
        <v>0</v>
      </c>
      <c r="X178" s="63"/>
      <c r="Y178" s="79">
        <f t="shared" ref="Y178" si="586">ROUND(X178*G178,2)</f>
        <v>0</v>
      </c>
      <c r="Z178" s="63"/>
      <c r="AA178" s="85">
        <f t="shared" ref="AA178" si="587">ROUND(Z178*G178,2)</f>
        <v>0</v>
      </c>
      <c r="AC178" s="79">
        <f t="shared" ref="AC178" si="588">ROUND(AB178*G178,2)</f>
        <v>0</v>
      </c>
      <c r="AE178" s="79">
        <f t="shared" ref="AE178" si="589">ROUND(AD178*G178,2)</f>
        <v>0</v>
      </c>
      <c r="AG178" s="79">
        <f t="shared" ref="AG178" si="590">ROUND(AF178*G178,2)</f>
        <v>0</v>
      </c>
      <c r="AH178" s="53"/>
      <c r="AI178" s="79">
        <f t="shared" ref="AI178" si="591">ROUND(AH178*G178,2)</f>
        <v>0</v>
      </c>
      <c r="AJ178" s="53"/>
      <c r="AK178" s="79">
        <f t="shared" ref="AK178" si="592">ROUND(AJ178*G178,2)</f>
        <v>0</v>
      </c>
      <c r="AL178" s="53"/>
      <c r="AM178" s="79">
        <f t="shared" ref="AM178" si="593">ROUND(AL178*G178,2)</f>
        <v>0</v>
      </c>
      <c r="AN178" s="153"/>
      <c r="AO178" s="79">
        <f t="shared" si="537"/>
        <v>0</v>
      </c>
      <c r="AQ178" s="79">
        <f t="shared" si="539"/>
        <v>0</v>
      </c>
      <c r="AS178" s="79">
        <f t="shared" si="538"/>
        <v>0</v>
      </c>
    </row>
    <row r="179" spans="1:45" s="53" customFormat="1" ht="25.5" x14ac:dyDescent="0.2">
      <c r="A179" s="105" t="s">
        <v>366</v>
      </c>
      <c r="B179" s="99"/>
      <c r="C179" s="106" t="s">
        <v>368</v>
      </c>
      <c r="D179" s="103" t="s">
        <v>31</v>
      </c>
      <c r="E179" s="104"/>
      <c r="F179" s="59"/>
      <c r="G179" s="124">
        <v>58.72</v>
      </c>
      <c r="H179" s="89">
        <f t="shared" ref="H179" si="594">ROUND(E179*G179,2)</f>
        <v>0</v>
      </c>
      <c r="I179" s="63">
        <f t="shared" si="436"/>
        <v>960</v>
      </c>
      <c r="J179" s="79">
        <f t="shared" si="519"/>
        <v>56371.199999999997</v>
      </c>
      <c r="K179" s="63">
        <f t="shared" ref="K179" si="595">+E179-I179</f>
        <v>-960</v>
      </c>
      <c r="L179" s="63">
        <f t="shared" ref="L179" si="596">I179</f>
        <v>960</v>
      </c>
      <c r="M179" s="79">
        <f t="shared" ref="M179" si="597">J179</f>
        <v>56371.199999999997</v>
      </c>
      <c r="N179" s="63">
        <f t="shared" ref="N179" si="598">E179-I179</f>
        <v>-960</v>
      </c>
      <c r="O179" s="79">
        <f t="shared" ref="O179" si="599">H179-J179</f>
        <v>-56371.199999999997</v>
      </c>
      <c r="P179" s="84"/>
      <c r="Q179" s="79">
        <f t="shared" ref="Q179" si="600">ROUND(P179*G179,2)</f>
        <v>0</v>
      </c>
      <c r="R179" s="63"/>
      <c r="S179" s="79">
        <f t="shared" ref="S179" si="601">ROUND(R179*G179,2)</f>
        <v>0</v>
      </c>
      <c r="T179" s="63"/>
      <c r="U179" s="85">
        <f t="shared" ref="U179" si="602">ROUND(T179*G179,2)</f>
        <v>0</v>
      </c>
      <c r="V179" s="84"/>
      <c r="W179" s="79">
        <f t="shared" ref="W179" si="603">ROUND(V179*G179,2)</f>
        <v>0</v>
      </c>
      <c r="X179" s="63"/>
      <c r="Y179" s="79">
        <f t="shared" ref="Y179" si="604">ROUND(X179*G179,2)</f>
        <v>0</v>
      </c>
      <c r="Z179" s="63"/>
      <c r="AA179" s="85">
        <f t="shared" ref="AA179" si="605">ROUND(Z179*G179,2)</f>
        <v>0</v>
      </c>
      <c r="AC179" s="79">
        <f t="shared" ref="AC179" si="606">ROUND(AB179*G179,2)</f>
        <v>0</v>
      </c>
      <c r="AE179" s="79">
        <f t="shared" ref="AE179" si="607">ROUND(AD179*G179,2)</f>
        <v>0</v>
      </c>
      <c r="AG179" s="79">
        <f t="shared" ref="AG179" si="608">ROUND(AF179*G179,2)</f>
        <v>0</v>
      </c>
      <c r="AI179" s="79">
        <f t="shared" ref="AI179" si="609">ROUND(AH179*G179,2)</f>
        <v>0</v>
      </c>
      <c r="AK179" s="79">
        <f t="shared" ref="AK179" si="610">ROUND(AJ179*G179,2)</f>
        <v>0</v>
      </c>
      <c r="AM179" s="79">
        <f t="shared" ref="AM179" si="611">ROUND(AL179*G179,2)</f>
        <v>0</v>
      </c>
      <c r="AN179" s="153"/>
      <c r="AO179" s="79">
        <f t="shared" si="537"/>
        <v>0</v>
      </c>
      <c r="AP179" s="8"/>
      <c r="AQ179" s="79">
        <f t="shared" si="539"/>
        <v>0</v>
      </c>
      <c r="AR179" s="10">
        <v>960</v>
      </c>
      <c r="AS179" s="79">
        <f t="shared" si="538"/>
        <v>56371.199999999997</v>
      </c>
    </row>
    <row r="180" spans="1:45" s="8" customFormat="1" ht="14.25" x14ac:dyDescent="0.2">
      <c r="A180" s="105"/>
      <c r="B180" s="99"/>
      <c r="C180" s="106"/>
      <c r="D180" s="103"/>
      <c r="E180" s="104"/>
      <c r="F180" s="58"/>
      <c r="G180" s="124"/>
      <c r="H180" s="89">
        <f t="shared" si="518"/>
        <v>0</v>
      </c>
      <c r="I180" s="63">
        <f t="shared" si="436"/>
        <v>0</v>
      </c>
      <c r="J180" s="79">
        <f t="shared" si="519"/>
        <v>0</v>
      </c>
      <c r="K180" s="63">
        <f t="shared" si="520"/>
        <v>0</v>
      </c>
      <c r="L180" s="63">
        <f t="shared" si="521"/>
        <v>0</v>
      </c>
      <c r="M180" s="79">
        <f t="shared" si="522"/>
        <v>0</v>
      </c>
      <c r="N180" s="63">
        <f t="shared" si="523"/>
        <v>0</v>
      </c>
      <c r="O180" s="79">
        <f t="shared" si="524"/>
        <v>0</v>
      </c>
      <c r="P180" s="84"/>
      <c r="Q180" s="79">
        <f t="shared" si="525"/>
        <v>0</v>
      </c>
      <c r="R180" s="63"/>
      <c r="S180" s="79">
        <f t="shared" si="526"/>
        <v>0</v>
      </c>
      <c r="T180" s="63"/>
      <c r="U180" s="85">
        <f t="shared" si="527"/>
        <v>0</v>
      </c>
      <c r="V180" s="84"/>
      <c r="W180" s="79">
        <f t="shared" si="528"/>
        <v>0</v>
      </c>
      <c r="X180" s="63"/>
      <c r="Y180" s="79">
        <f t="shared" si="529"/>
        <v>0</v>
      </c>
      <c r="Z180" s="63"/>
      <c r="AA180" s="85">
        <f t="shared" si="530"/>
        <v>0</v>
      </c>
      <c r="AC180" s="79">
        <f t="shared" si="531"/>
        <v>0</v>
      </c>
      <c r="AE180" s="79">
        <f t="shared" si="532"/>
        <v>0</v>
      </c>
      <c r="AG180" s="79">
        <f t="shared" si="533"/>
        <v>0</v>
      </c>
      <c r="AH180" s="53"/>
      <c r="AI180" s="79">
        <f t="shared" si="534"/>
        <v>0</v>
      </c>
      <c r="AJ180" s="53"/>
      <c r="AK180" s="79">
        <f t="shared" si="535"/>
        <v>0</v>
      </c>
      <c r="AL180" s="53"/>
      <c r="AM180" s="79">
        <f t="shared" si="536"/>
        <v>0</v>
      </c>
      <c r="AN180" s="153"/>
      <c r="AO180" s="79">
        <f t="shared" si="537"/>
        <v>0</v>
      </c>
      <c r="AQ180" s="79">
        <f t="shared" si="539"/>
        <v>0</v>
      </c>
      <c r="AS180" s="79">
        <f t="shared" si="538"/>
        <v>0</v>
      </c>
    </row>
    <row r="181" spans="1:45" s="53" customFormat="1" ht="14.25" x14ac:dyDescent="0.2">
      <c r="A181" s="108"/>
      <c r="B181" s="99"/>
      <c r="C181" s="106"/>
      <c r="D181" s="103"/>
      <c r="E181" s="104"/>
      <c r="F181" s="59"/>
      <c r="G181" s="124"/>
      <c r="H181" s="89">
        <f t="shared" si="518"/>
        <v>0</v>
      </c>
      <c r="I181" s="63">
        <f t="shared" si="436"/>
        <v>0</v>
      </c>
      <c r="J181" s="79">
        <f t="shared" si="519"/>
        <v>0</v>
      </c>
      <c r="K181" s="63">
        <f t="shared" si="520"/>
        <v>0</v>
      </c>
      <c r="L181" s="63">
        <f t="shared" si="521"/>
        <v>0</v>
      </c>
      <c r="M181" s="79">
        <f t="shared" si="522"/>
        <v>0</v>
      </c>
      <c r="N181" s="63">
        <f t="shared" si="523"/>
        <v>0</v>
      </c>
      <c r="O181" s="79">
        <f t="shared" si="524"/>
        <v>0</v>
      </c>
      <c r="P181" s="84"/>
      <c r="Q181" s="79">
        <f t="shared" si="525"/>
        <v>0</v>
      </c>
      <c r="R181" s="63"/>
      <c r="S181" s="79">
        <f t="shared" si="526"/>
        <v>0</v>
      </c>
      <c r="T181" s="63"/>
      <c r="U181" s="85">
        <f t="shared" si="527"/>
        <v>0</v>
      </c>
      <c r="V181" s="84"/>
      <c r="W181" s="79">
        <f t="shared" si="528"/>
        <v>0</v>
      </c>
      <c r="X181" s="63"/>
      <c r="Y181" s="79">
        <f t="shared" si="529"/>
        <v>0</v>
      </c>
      <c r="Z181" s="63"/>
      <c r="AA181" s="85">
        <f t="shared" si="530"/>
        <v>0</v>
      </c>
      <c r="AC181" s="79">
        <f t="shared" si="531"/>
        <v>0</v>
      </c>
      <c r="AE181" s="79">
        <f t="shared" si="532"/>
        <v>0</v>
      </c>
      <c r="AG181" s="79">
        <f t="shared" si="533"/>
        <v>0</v>
      </c>
      <c r="AI181" s="79">
        <f t="shared" si="534"/>
        <v>0</v>
      </c>
      <c r="AK181" s="79">
        <f t="shared" si="535"/>
        <v>0</v>
      </c>
      <c r="AM181" s="79">
        <f t="shared" si="536"/>
        <v>0</v>
      </c>
      <c r="AN181" s="153"/>
      <c r="AO181" s="79">
        <f t="shared" si="537"/>
        <v>0</v>
      </c>
      <c r="AP181" s="8"/>
      <c r="AQ181" s="79">
        <f t="shared" si="539"/>
        <v>0</v>
      </c>
      <c r="AS181" s="79">
        <f t="shared" si="538"/>
        <v>0</v>
      </c>
    </row>
    <row r="182" spans="1:45" s="53" customFormat="1" ht="15" x14ac:dyDescent="0.2">
      <c r="A182" s="33"/>
      <c r="B182" s="2"/>
      <c r="C182" s="144"/>
      <c r="D182" s="141"/>
      <c r="E182" s="142"/>
      <c r="F182" s="10"/>
      <c r="G182" s="143"/>
      <c r="H182" s="138">
        <f>SUM(H168:H181)</f>
        <v>0</v>
      </c>
      <c r="I182" s="63"/>
      <c r="J182" s="138">
        <f>SUM(J168:J181)</f>
        <v>483707.01999999996</v>
      </c>
      <c r="K182" s="63"/>
      <c r="L182" s="63"/>
      <c r="M182" s="138">
        <f>SUM(M168:M181)</f>
        <v>483707.01999999996</v>
      </c>
      <c r="N182" s="63"/>
      <c r="O182" s="138">
        <f>SUM(O168:O181)</f>
        <v>-483707.01999999996</v>
      </c>
      <c r="P182" s="63"/>
      <c r="Q182" s="138">
        <f>SUM(Q168:Q181)</f>
        <v>0</v>
      </c>
      <c r="R182" s="63"/>
      <c r="S182" s="138">
        <f>SUM(S168:S181)</f>
        <v>0</v>
      </c>
      <c r="T182" s="63"/>
      <c r="U182" s="138">
        <f>SUM(U168:U181)</f>
        <v>0</v>
      </c>
      <c r="V182" s="63"/>
      <c r="W182" s="138">
        <f>SUM(W168:W181)</f>
        <v>0</v>
      </c>
      <c r="X182" s="63"/>
      <c r="Y182" s="138">
        <f>SUM(Y168:Y181)</f>
        <v>0</v>
      </c>
      <c r="Z182" s="63"/>
      <c r="AA182" s="138">
        <f>SUM(AA168:AA181)</f>
        <v>0</v>
      </c>
      <c r="AB182" s="63"/>
      <c r="AC182" s="138">
        <f>SUM(AC168:AC181)</f>
        <v>0</v>
      </c>
      <c r="AD182" s="63"/>
      <c r="AE182" s="138">
        <f>SUM(AE168:AE181)</f>
        <v>0</v>
      </c>
      <c r="AF182" s="63"/>
      <c r="AG182" s="138">
        <f>SUM(AG168:AG181)</f>
        <v>0</v>
      </c>
      <c r="AH182" s="63"/>
      <c r="AI182" s="138">
        <f>SUM(AI168:AI181)</f>
        <v>0</v>
      </c>
      <c r="AJ182" s="63"/>
      <c r="AK182" s="138">
        <f>SUM(AK168:AK181)</f>
        <v>0</v>
      </c>
      <c r="AL182" s="63"/>
      <c r="AM182" s="138">
        <f>SUM(AM168:AM181)</f>
        <v>206371.49</v>
      </c>
      <c r="AN182" s="158"/>
      <c r="AO182" s="138">
        <f>SUM(AO168:AO181)</f>
        <v>0</v>
      </c>
      <c r="AP182" s="161"/>
      <c r="AQ182" s="138">
        <f>SUM(AQ168:AQ181)</f>
        <v>0</v>
      </c>
      <c r="AR182" s="63"/>
      <c r="AS182" s="138">
        <f>SUM(AS168:AS181)</f>
        <v>277335.52999999997</v>
      </c>
    </row>
    <row r="183" spans="1:45" s="10" customFormat="1" ht="15" x14ac:dyDescent="0.2">
      <c r="A183" s="47"/>
      <c r="B183" s="47"/>
      <c r="C183" s="48"/>
      <c r="D183" s="49"/>
      <c r="E183" s="50"/>
      <c r="F183" s="46"/>
      <c r="G183" s="51"/>
      <c r="H183" s="52"/>
      <c r="I183" s="32"/>
      <c r="J183" s="66"/>
      <c r="K183" s="32"/>
      <c r="L183" s="32"/>
      <c r="M183" s="66"/>
      <c r="N183" s="32"/>
      <c r="O183" s="66"/>
      <c r="P183" s="3"/>
      <c r="Q183" s="66"/>
      <c r="R183" s="3"/>
      <c r="S183" s="66"/>
      <c r="T183" s="3"/>
      <c r="U183" s="66"/>
      <c r="V183" s="3"/>
      <c r="W183" s="66"/>
      <c r="X183" s="3"/>
      <c r="Y183" s="66"/>
      <c r="Z183" s="3"/>
      <c r="AA183" s="66"/>
      <c r="AC183" s="66"/>
      <c r="AE183" s="66"/>
      <c r="AG183" s="66"/>
      <c r="AI183" s="66"/>
      <c r="AK183" s="66"/>
      <c r="AM183" s="66"/>
      <c r="AN183" s="154"/>
      <c r="AO183" s="66"/>
      <c r="AQ183" s="66"/>
      <c r="AS183" s="66"/>
    </row>
    <row r="184" spans="1:45" s="53" customFormat="1" ht="15" x14ac:dyDescent="0.2">
      <c r="A184" s="116">
        <f>A10</f>
        <v>1</v>
      </c>
      <c r="B184" s="116"/>
      <c r="C184" s="117" t="str">
        <f>C10</f>
        <v xml:space="preserve">AMPLIACION DE CARRIL </v>
      </c>
      <c r="D184" s="103"/>
      <c r="E184" s="104"/>
      <c r="F184" s="59"/>
      <c r="G184" s="124"/>
      <c r="H184" s="127">
        <f>H68</f>
        <v>9703597.2100000009</v>
      </c>
      <c r="I184" s="63"/>
      <c r="J184" s="127">
        <f>J68</f>
        <v>4693151.74</v>
      </c>
      <c r="K184" s="63"/>
      <c r="L184" s="63"/>
      <c r="M184" s="127">
        <f>M68</f>
        <v>4693151.74</v>
      </c>
      <c r="N184" s="63"/>
      <c r="O184" s="127">
        <f>O68</f>
        <v>5010445.4700000007</v>
      </c>
      <c r="P184" s="63"/>
      <c r="Q184" s="127">
        <f>Q68</f>
        <v>1043890.8200000001</v>
      </c>
      <c r="R184" s="63"/>
      <c r="S184" s="127">
        <f>S68</f>
        <v>19656.71</v>
      </c>
      <c r="T184" s="63"/>
      <c r="U184" s="127">
        <f>U68</f>
        <v>0</v>
      </c>
      <c r="V184" s="63"/>
      <c r="W184" s="127">
        <f>W68</f>
        <v>64277.21</v>
      </c>
      <c r="X184" s="63"/>
      <c r="Y184" s="127">
        <f>Y68</f>
        <v>0</v>
      </c>
      <c r="Z184" s="63"/>
      <c r="AA184" s="127">
        <f>AA68</f>
        <v>0</v>
      </c>
      <c r="AC184" s="127">
        <f>AC68</f>
        <v>1188301.7400000002</v>
      </c>
      <c r="AE184" s="127">
        <f>AE68</f>
        <v>5803.72</v>
      </c>
      <c r="AG184" s="127">
        <f>AG68</f>
        <v>0</v>
      </c>
      <c r="AI184" s="127">
        <f>AI68</f>
        <v>509510.14</v>
      </c>
      <c r="AK184" s="127">
        <f>AK68</f>
        <v>0</v>
      </c>
      <c r="AM184" s="127">
        <f>AM68</f>
        <v>0</v>
      </c>
      <c r="AN184" s="153"/>
      <c r="AO184" s="127">
        <f>AO68</f>
        <v>1831165.77</v>
      </c>
      <c r="AP184" s="8"/>
      <c r="AQ184" s="127">
        <f>AQ68</f>
        <v>30545.629999999997</v>
      </c>
      <c r="AS184" s="127">
        <f>AS68</f>
        <v>0</v>
      </c>
    </row>
    <row r="185" spans="1:45" s="53" customFormat="1" ht="14.25" x14ac:dyDescent="0.2">
      <c r="A185" s="101">
        <v>1.1000000000000001</v>
      </c>
      <c r="B185" s="101"/>
      <c r="C185" s="102" t="s">
        <v>27</v>
      </c>
      <c r="D185" s="103"/>
      <c r="E185" s="104"/>
      <c r="F185" s="59"/>
      <c r="G185" s="124"/>
      <c r="H185" s="126">
        <f>H15</f>
        <v>113281.81</v>
      </c>
      <c r="I185" s="63"/>
      <c r="J185" s="126">
        <f>J15</f>
        <v>134438.60999999999</v>
      </c>
      <c r="K185" s="63"/>
      <c r="L185" s="63"/>
      <c r="M185" s="126">
        <f>M15</f>
        <v>134438.60999999999</v>
      </c>
      <c r="N185" s="63"/>
      <c r="O185" s="126">
        <f>O15</f>
        <v>-21156.799999999988</v>
      </c>
      <c r="P185" s="63"/>
      <c r="Q185" s="126">
        <f>Q15</f>
        <v>100396.03</v>
      </c>
      <c r="R185" s="63"/>
      <c r="S185" s="126">
        <f>S15</f>
        <v>19656.71</v>
      </c>
      <c r="T185" s="63"/>
      <c r="U185" s="126">
        <f>U15</f>
        <v>0</v>
      </c>
      <c r="V185" s="63"/>
      <c r="W185" s="126">
        <f>W15</f>
        <v>0</v>
      </c>
      <c r="X185" s="63"/>
      <c r="Y185" s="126">
        <f>Y15</f>
        <v>0</v>
      </c>
      <c r="Z185" s="63"/>
      <c r="AA185" s="126">
        <f>AA15</f>
        <v>0</v>
      </c>
      <c r="AC185" s="126">
        <f>AC15</f>
        <v>0</v>
      </c>
      <c r="AE185" s="126">
        <f>AE15</f>
        <v>5803.72</v>
      </c>
      <c r="AG185" s="126">
        <f>AG15</f>
        <v>0</v>
      </c>
      <c r="AI185" s="126">
        <f>AI15</f>
        <v>0</v>
      </c>
      <c r="AK185" s="126">
        <f>AK15</f>
        <v>0</v>
      </c>
      <c r="AM185" s="126">
        <f>AM15</f>
        <v>0</v>
      </c>
      <c r="AN185" s="153"/>
      <c r="AO185" s="126">
        <f>AO15</f>
        <v>0</v>
      </c>
      <c r="AP185" s="8"/>
      <c r="AQ185" s="126">
        <f>AQ15</f>
        <v>8582.15</v>
      </c>
      <c r="AS185" s="126">
        <f>AS15</f>
        <v>0</v>
      </c>
    </row>
    <row r="186" spans="1:45" s="53" customFormat="1" ht="14.25" x14ac:dyDescent="0.2">
      <c r="A186" s="101">
        <v>1.2</v>
      </c>
      <c r="B186" s="101"/>
      <c r="C186" s="102" t="s">
        <v>39</v>
      </c>
      <c r="D186" s="103"/>
      <c r="E186" s="104"/>
      <c r="F186" s="59"/>
      <c r="G186" s="124"/>
      <c r="H186" s="126">
        <f>H21</f>
        <v>2761618.8200000003</v>
      </c>
      <c r="I186" s="63"/>
      <c r="J186" s="126">
        <f>J21</f>
        <v>2251720.83</v>
      </c>
      <c r="K186" s="63"/>
      <c r="L186" s="63"/>
      <c r="M186" s="126">
        <f>M21</f>
        <v>2251720.83</v>
      </c>
      <c r="N186" s="63"/>
      <c r="O186" s="126">
        <f>O21</f>
        <v>509897.99000000011</v>
      </c>
      <c r="P186" s="63"/>
      <c r="Q186" s="126">
        <f>Q21</f>
        <v>787865.25</v>
      </c>
      <c r="R186" s="63"/>
      <c r="S186" s="126">
        <f>S21</f>
        <v>0</v>
      </c>
      <c r="T186" s="63"/>
      <c r="U186" s="126">
        <f>U21</f>
        <v>0</v>
      </c>
      <c r="V186" s="63"/>
      <c r="W186" s="126">
        <f>W21</f>
        <v>0</v>
      </c>
      <c r="X186" s="63"/>
      <c r="Y186" s="126">
        <f>Y21</f>
        <v>0</v>
      </c>
      <c r="Z186" s="63"/>
      <c r="AA186" s="126">
        <f>AA21</f>
        <v>0</v>
      </c>
      <c r="AC186" s="126">
        <f>AC21</f>
        <v>618285.77</v>
      </c>
      <c r="AE186" s="126">
        <f>AE21</f>
        <v>0</v>
      </c>
      <c r="AG186" s="126">
        <f>AG21</f>
        <v>0</v>
      </c>
      <c r="AI186" s="126">
        <f>AI21</f>
        <v>0</v>
      </c>
      <c r="AK186" s="126">
        <f>AK21</f>
        <v>0</v>
      </c>
      <c r="AM186" s="126">
        <f>AM21</f>
        <v>0</v>
      </c>
      <c r="AN186" s="153"/>
      <c r="AO186" s="126">
        <f>AO21</f>
        <v>845569.81</v>
      </c>
      <c r="AP186" s="8"/>
      <c r="AQ186" s="126">
        <f>AQ21</f>
        <v>0</v>
      </c>
      <c r="AS186" s="126">
        <f>AS21</f>
        <v>0</v>
      </c>
    </row>
    <row r="187" spans="1:45" s="53" customFormat="1" ht="14.25" x14ac:dyDescent="0.2">
      <c r="A187" s="101">
        <v>1.3</v>
      </c>
      <c r="B187" s="101"/>
      <c r="C187" s="102" t="s">
        <v>52</v>
      </c>
      <c r="D187" s="103"/>
      <c r="E187" s="104"/>
      <c r="F187" s="59"/>
      <c r="G187" s="124"/>
      <c r="H187" s="126">
        <f>H31</f>
        <v>876526.21000000008</v>
      </c>
      <c r="I187" s="63"/>
      <c r="J187" s="126">
        <f>J31</f>
        <v>450958.59</v>
      </c>
      <c r="K187" s="63"/>
      <c r="L187" s="63"/>
      <c r="M187" s="126">
        <f>M31</f>
        <v>450958.59</v>
      </c>
      <c r="N187" s="63"/>
      <c r="O187" s="126">
        <f>O31</f>
        <v>425567.62</v>
      </c>
      <c r="P187" s="63"/>
      <c r="Q187" s="126">
        <f>Q31</f>
        <v>6747.52</v>
      </c>
      <c r="R187" s="63"/>
      <c r="S187" s="126">
        <f>S31</f>
        <v>0</v>
      </c>
      <c r="T187" s="63"/>
      <c r="U187" s="126">
        <f>U31</f>
        <v>0</v>
      </c>
      <c r="V187" s="63"/>
      <c r="W187" s="126">
        <f>W31</f>
        <v>0</v>
      </c>
      <c r="X187" s="63"/>
      <c r="Y187" s="126">
        <f>Y31</f>
        <v>0</v>
      </c>
      <c r="Z187" s="63"/>
      <c r="AA187" s="126">
        <f>AA31</f>
        <v>0</v>
      </c>
      <c r="AC187" s="126">
        <f>AC31</f>
        <v>0</v>
      </c>
      <c r="AE187" s="126">
        <f>AE31</f>
        <v>0</v>
      </c>
      <c r="AG187" s="126">
        <f>AG31</f>
        <v>0</v>
      </c>
      <c r="AI187" s="126">
        <f>AI31</f>
        <v>120575.13</v>
      </c>
      <c r="AK187" s="126">
        <f>AK31</f>
        <v>0</v>
      </c>
      <c r="AM187" s="126">
        <f>AM31</f>
        <v>0</v>
      </c>
      <c r="AN187" s="153"/>
      <c r="AO187" s="126">
        <f>AO31</f>
        <v>301672.46000000002</v>
      </c>
      <c r="AP187" s="8"/>
      <c r="AQ187" s="126">
        <f>AQ31</f>
        <v>21963.48</v>
      </c>
      <c r="AS187" s="126">
        <f>AS31</f>
        <v>0</v>
      </c>
    </row>
    <row r="188" spans="1:45" s="53" customFormat="1" ht="14.25" x14ac:dyDescent="0.2">
      <c r="A188" s="101">
        <v>1.4</v>
      </c>
      <c r="B188" s="101"/>
      <c r="C188" s="102" t="s">
        <v>78</v>
      </c>
      <c r="D188" s="103"/>
      <c r="E188" s="104"/>
      <c r="F188" s="59"/>
      <c r="G188" s="124"/>
      <c r="H188" s="126">
        <f>H41</f>
        <v>3423912.97</v>
      </c>
      <c r="I188" s="63"/>
      <c r="J188" s="126">
        <f>J41</f>
        <v>1384801.69</v>
      </c>
      <c r="K188" s="63"/>
      <c r="L188" s="63"/>
      <c r="M188" s="126">
        <f>M41</f>
        <v>1384801.69</v>
      </c>
      <c r="N188" s="63"/>
      <c r="O188" s="126">
        <f>O41</f>
        <v>2039111.28</v>
      </c>
      <c r="P188" s="63"/>
      <c r="Q188" s="126">
        <f>Q41</f>
        <v>135346.01999999999</v>
      </c>
      <c r="R188" s="63"/>
      <c r="S188" s="126">
        <f>S41</f>
        <v>0</v>
      </c>
      <c r="T188" s="63"/>
      <c r="U188" s="126">
        <f>U41</f>
        <v>0</v>
      </c>
      <c r="V188" s="63"/>
      <c r="W188" s="126">
        <f>W41</f>
        <v>0</v>
      </c>
      <c r="X188" s="63"/>
      <c r="Y188" s="126">
        <f>Y41</f>
        <v>0</v>
      </c>
      <c r="Z188" s="63"/>
      <c r="AA188" s="126">
        <f>AA41</f>
        <v>0</v>
      </c>
      <c r="AC188" s="126">
        <f>AC41</f>
        <v>565532.17000000004</v>
      </c>
      <c r="AE188" s="126">
        <f>AE41</f>
        <v>0</v>
      </c>
      <c r="AG188" s="126">
        <f>AG41</f>
        <v>0</v>
      </c>
      <c r="AI188" s="126">
        <f>AI41</f>
        <v>0</v>
      </c>
      <c r="AK188" s="126">
        <f>AK41</f>
        <v>0</v>
      </c>
      <c r="AM188" s="126">
        <f>AM41</f>
        <v>0</v>
      </c>
      <c r="AN188" s="153"/>
      <c r="AO188" s="126">
        <f>AO41</f>
        <v>683923.5</v>
      </c>
      <c r="AP188" s="8"/>
      <c r="AQ188" s="126">
        <f>AQ41</f>
        <v>0</v>
      </c>
      <c r="AS188" s="126">
        <f>AS41</f>
        <v>0</v>
      </c>
    </row>
    <row r="189" spans="1:45" s="53" customFormat="1" ht="14.25" x14ac:dyDescent="0.2">
      <c r="A189" s="101">
        <v>1.5</v>
      </c>
      <c r="B189" s="101"/>
      <c r="C189" s="102" t="s">
        <v>103</v>
      </c>
      <c r="D189" s="103"/>
      <c r="E189" s="104"/>
      <c r="F189" s="59"/>
      <c r="G189" s="124"/>
      <c r="H189" s="126">
        <f>H48</f>
        <v>1826075.0799999998</v>
      </c>
      <c r="I189" s="63"/>
      <c r="J189" s="126">
        <f>J48</f>
        <v>471232.02</v>
      </c>
      <c r="K189" s="63"/>
      <c r="L189" s="63"/>
      <c r="M189" s="126">
        <f>M48</f>
        <v>471232.02</v>
      </c>
      <c r="N189" s="63"/>
      <c r="O189" s="126">
        <f>O48</f>
        <v>1354843.06</v>
      </c>
      <c r="P189" s="63"/>
      <c r="Q189" s="126">
        <f>Q48</f>
        <v>13536</v>
      </c>
      <c r="R189" s="63"/>
      <c r="S189" s="126">
        <f>S48</f>
        <v>0</v>
      </c>
      <c r="T189" s="63"/>
      <c r="U189" s="126">
        <f>U48</f>
        <v>0</v>
      </c>
      <c r="V189" s="63"/>
      <c r="W189" s="126">
        <f>W48</f>
        <v>64277.21</v>
      </c>
      <c r="X189" s="63"/>
      <c r="Y189" s="126">
        <f>Y48</f>
        <v>0</v>
      </c>
      <c r="Z189" s="63"/>
      <c r="AA189" s="126">
        <f>AA48</f>
        <v>0</v>
      </c>
      <c r="AC189" s="126">
        <f>AC48</f>
        <v>4483.8</v>
      </c>
      <c r="AE189" s="126">
        <f>AE48</f>
        <v>0</v>
      </c>
      <c r="AG189" s="126">
        <f>AG48</f>
        <v>0</v>
      </c>
      <c r="AI189" s="126">
        <f>AI48</f>
        <v>388935.01</v>
      </c>
      <c r="AK189" s="126">
        <f>AK48</f>
        <v>0</v>
      </c>
      <c r="AM189" s="126">
        <f>AM48</f>
        <v>0</v>
      </c>
      <c r="AN189" s="153"/>
      <c r="AO189" s="126">
        <f>AO48</f>
        <v>0</v>
      </c>
      <c r="AP189" s="8"/>
      <c r="AQ189" s="126">
        <f>AQ48</f>
        <v>0</v>
      </c>
      <c r="AS189" s="126">
        <f>AS48</f>
        <v>0</v>
      </c>
    </row>
    <row r="190" spans="1:45" s="53" customFormat="1" ht="14.25" x14ac:dyDescent="0.2">
      <c r="A190" s="101">
        <v>1.6</v>
      </c>
      <c r="B190" s="101"/>
      <c r="C190" s="102" t="s">
        <v>319</v>
      </c>
      <c r="D190" s="103"/>
      <c r="E190" s="104"/>
      <c r="F190" s="59"/>
      <c r="G190" s="124"/>
      <c r="H190" s="126">
        <f>H67</f>
        <v>702182.32</v>
      </c>
      <c r="I190" s="63"/>
      <c r="J190" s="126">
        <f>J67</f>
        <v>0</v>
      </c>
      <c r="K190" s="63"/>
      <c r="L190" s="63"/>
      <c r="M190" s="126">
        <f>M67</f>
        <v>0</v>
      </c>
      <c r="N190" s="63"/>
      <c r="O190" s="126">
        <f>O67</f>
        <v>702182.32</v>
      </c>
      <c r="P190" s="63"/>
      <c r="Q190" s="126">
        <f>Q67</f>
        <v>0</v>
      </c>
      <c r="R190" s="63"/>
      <c r="S190" s="126">
        <f>S67</f>
        <v>0</v>
      </c>
      <c r="T190" s="63"/>
      <c r="U190" s="126">
        <f>U67</f>
        <v>0</v>
      </c>
      <c r="V190" s="63"/>
      <c r="W190" s="126">
        <f>W67</f>
        <v>0</v>
      </c>
      <c r="X190" s="63"/>
      <c r="Y190" s="126">
        <f>Y67</f>
        <v>0</v>
      </c>
      <c r="Z190" s="63"/>
      <c r="AA190" s="126">
        <f>AA67</f>
        <v>0</v>
      </c>
      <c r="AC190" s="126">
        <f>AC67</f>
        <v>0</v>
      </c>
      <c r="AE190" s="126">
        <f>AE67</f>
        <v>0</v>
      </c>
      <c r="AG190" s="126">
        <f>AG67</f>
        <v>0</v>
      </c>
      <c r="AI190" s="126">
        <f>AI67</f>
        <v>0</v>
      </c>
      <c r="AK190" s="126">
        <f>AK67</f>
        <v>0</v>
      </c>
      <c r="AM190" s="126">
        <f>AM67</f>
        <v>0</v>
      </c>
      <c r="AN190" s="153"/>
      <c r="AO190" s="126">
        <f>AO67</f>
        <v>0</v>
      </c>
      <c r="AP190" s="8"/>
      <c r="AQ190" s="126">
        <f>AQ67</f>
        <v>0</v>
      </c>
      <c r="AS190" s="126">
        <f>AS67</f>
        <v>0</v>
      </c>
    </row>
    <row r="191" spans="1:45" s="53" customFormat="1" ht="15" x14ac:dyDescent="0.2">
      <c r="A191" s="116">
        <f>A69</f>
        <v>2</v>
      </c>
      <c r="B191" s="116"/>
      <c r="C191" s="117" t="str">
        <f>C69</f>
        <v>AMPLIACION PUENTE</v>
      </c>
      <c r="D191" s="103"/>
      <c r="E191" s="104"/>
      <c r="F191" s="59"/>
      <c r="G191" s="124"/>
      <c r="H191" s="127">
        <f>H165</f>
        <v>11393397.389999999</v>
      </c>
      <c r="I191" s="63"/>
      <c r="J191" s="127">
        <f>J165</f>
        <v>6806430.1799999988</v>
      </c>
      <c r="K191" s="63"/>
      <c r="L191" s="63"/>
      <c r="M191" s="127">
        <f>M165</f>
        <v>6806430.1799999988</v>
      </c>
      <c r="N191" s="63"/>
      <c r="O191" s="127">
        <f>O165</f>
        <v>4586967.21</v>
      </c>
      <c r="P191" s="63"/>
      <c r="Q191" s="127">
        <f>Q165</f>
        <v>854666</v>
      </c>
      <c r="R191" s="63"/>
      <c r="S191" s="127">
        <f>S165</f>
        <v>80629.03</v>
      </c>
      <c r="T191" s="63"/>
      <c r="U191" s="127">
        <f>U165</f>
        <v>0</v>
      </c>
      <c r="V191" s="63"/>
      <c r="W191" s="127">
        <f>W165</f>
        <v>361347.52</v>
      </c>
      <c r="X191" s="63"/>
      <c r="Y191" s="127">
        <f>Y165</f>
        <v>283301.21000000002</v>
      </c>
      <c r="Z191" s="63"/>
      <c r="AA191" s="127">
        <f>AA165</f>
        <v>0</v>
      </c>
      <c r="AC191" s="127">
        <f>AC165</f>
        <v>1969973.38</v>
      </c>
      <c r="AE191" s="127">
        <f>AE165</f>
        <v>103593.98</v>
      </c>
      <c r="AG191" s="127">
        <f>AG165</f>
        <v>0</v>
      </c>
      <c r="AI191" s="127">
        <f>AI165</f>
        <v>1136245.71</v>
      </c>
      <c r="AK191" s="127">
        <f>AK165</f>
        <v>114926.65</v>
      </c>
      <c r="AM191" s="127">
        <f>AM165</f>
        <v>0</v>
      </c>
      <c r="AN191" s="153"/>
      <c r="AO191" s="127">
        <f>AO165</f>
        <v>1438714.6099999999</v>
      </c>
      <c r="AP191" s="8"/>
      <c r="AQ191" s="127">
        <f>AQ165</f>
        <v>463032.09</v>
      </c>
      <c r="AS191" s="127">
        <f>AS165</f>
        <v>0</v>
      </c>
    </row>
    <row r="192" spans="1:45" s="53" customFormat="1" ht="14.25" x14ac:dyDescent="0.2">
      <c r="A192" s="101">
        <v>2.1</v>
      </c>
      <c r="B192" s="101"/>
      <c r="C192" s="102" t="s">
        <v>161</v>
      </c>
      <c r="D192" s="103"/>
      <c r="E192" s="104"/>
      <c r="F192" s="59"/>
      <c r="G192" s="124"/>
      <c r="H192" s="126">
        <f>H77</f>
        <v>351930.17</v>
      </c>
      <c r="I192" s="63"/>
      <c r="J192" s="126">
        <f>J77</f>
        <v>130209.56</v>
      </c>
      <c r="K192" s="63"/>
      <c r="L192" s="63"/>
      <c r="M192" s="126">
        <f>M77</f>
        <v>130209.56</v>
      </c>
      <c r="N192" s="63"/>
      <c r="O192" s="126">
        <f>O77</f>
        <v>221720.61000000002</v>
      </c>
      <c r="P192" s="63"/>
      <c r="Q192" s="126">
        <f>Q77</f>
        <v>0</v>
      </c>
      <c r="R192" s="63"/>
      <c r="S192" s="126">
        <f>S77</f>
        <v>0</v>
      </c>
      <c r="T192" s="63"/>
      <c r="U192" s="126">
        <f>U77</f>
        <v>0</v>
      </c>
      <c r="V192" s="63"/>
      <c r="W192" s="126">
        <f>W77</f>
        <v>39745.410000000003</v>
      </c>
      <c r="X192" s="63"/>
      <c r="Y192" s="126">
        <f>Y77</f>
        <v>0</v>
      </c>
      <c r="Z192" s="63"/>
      <c r="AA192" s="126">
        <f>AA77</f>
        <v>0</v>
      </c>
      <c r="AC192" s="126">
        <f>AC77</f>
        <v>0</v>
      </c>
      <c r="AE192" s="126">
        <f>AE77</f>
        <v>0</v>
      </c>
      <c r="AG192" s="126">
        <f>AG77</f>
        <v>0</v>
      </c>
      <c r="AI192" s="126">
        <f>AI77</f>
        <v>0</v>
      </c>
      <c r="AK192" s="126">
        <f>AK77</f>
        <v>0</v>
      </c>
      <c r="AM192" s="126">
        <f>AM77</f>
        <v>0</v>
      </c>
      <c r="AN192" s="153"/>
      <c r="AO192" s="126">
        <f>AO77</f>
        <v>90464.15</v>
      </c>
      <c r="AP192" s="8"/>
      <c r="AQ192" s="126">
        <f>AQ77</f>
        <v>0</v>
      </c>
      <c r="AS192" s="126">
        <f>AS77</f>
        <v>0</v>
      </c>
    </row>
    <row r="193" spans="1:45" s="53" customFormat="1" ht="14.25" x14ac:dyDescent="0.2">
      <c r="A193" s="101">
        <v>2.2000000000000002</v>
      </c>
      <c r="B193" s="101"/>
      <c r="C193" s="102" t="s">
        <v>178</v>
      </c>
      <c r="D193" s="103"/>
      <c r="E193" s="104"/>
      <c r="F193" s="59"/>
      <c r="G193" s="124"/>
      <c r="H193" s="126">
        <f>H84</f>
        <v>238865.09999999998</v>
      </c>
      <c r="I193" s="63"/>
      <c r="J193" s="126">
        <f>J84</f>
        <v>160689.84999999998</v>
      </c>
      <c r="K193" s="63"/>
      <c r="L193" s="63"/>
      <c r="M193" s="126">
        <f>M84</f>
        <v>160689.84999999998</v>
      </c>
      <c r="N193" s="63"/>
      <c r="O193" s="126">
        <f>O84</f>
        <v>78175.250000000015</v>
      </c>
      <c r="P193" s="63"/>
      <c r="Q193" s="126">
        <f>Q84</f>
        <v>0</v>
      </c>
      <c r="R193" s="63"/>
      <c r="S193" s="126">
        <f>S84</f>
        <v>0</v>
      </c>
      <c r="T193" s="63"/>
      <c r="U193" s="126">
        <f>U84</f>
        <v>0</v>
      </c>
      <c r="V193" s="63"/>
      <c r="W193" s="126">
        <f>W84</f>
        <v>0</v>
      </c>
      <c r="X193" s="63"/>
      <c r="Y193" s="126">
        <f>Y84</f>
        <v>0</v>
      </c>
      <c r="Z193" s="63"/>
      <c r="AA193" s="126">
        <f>AA84</f>
        <v>0</v>
      </c>
      <c r="AC193" s="126">
        <f>AC84</f>
        <v>0</v>
      </c>
      <c r="AE193" s="126">
        <f>AE84</f>
        <v>0</v>
      </c>
      <c r="AG193" s="126">
        <f>AG84</f>
        <v>0</v>
      </c>
      <c r="AI193" s="126">
        <f>AI84</f>
        <v>45763.199999999997</v>
      </c>
      <c r="AK193" s="126">
        <f>AK84</f>
        <v>114926.65</v>
      </c>
      <c r="AM193" s="126">
        <f>AM84</f>
        <v>0</v>
      </c>
      <c r="AN193" s="153"/>
      <c r="AO193" s="126">
        <f>AO84</f>
        <v>0</v>
      </c>
      <c r="AP193" s="8"/>
      <c r="AQ193" s="126">
        <f>AQ84</f>
        <v>0</v>
      </c>
      <c r="AS193" s="126">
        <f>AS84</f>
        <v>0</v>
      </c>
    </row>
    <row r="194" spans="1:45" s="53" customFormat="1" ht="14.25" x14ac:dyDescent="0.2">
      <c r="A194" s="101">
        <v>2.2999999999999998</v>
      </c>
      <c r="B194" s="101"/>
      <c r="C194" s="102" t="s">
        <v>191</v>
      </c>
      <c r="D194" s="103"/>
      <c r="E194" s="104"/>
      <c r="F194" s="59"/>
      <c r="G194" s="124"/>
      <c r="H194" s="126">
        <f>H89</f>
        <v>598715.6</v>
      </c>
      <c r="I194" s="63"/>
      <c r="J194" s="126">
        <f>J89</f>
        <v>1482218.3199999998</v>
      </c>
      <c r="K194" s="63"/>
      <c r="L194" s="63"/>
      <c r="M194" s="126">
        <f>M89</f>
        <v>1482218.3199999998</v>
      </c>
      <c r="N194" s="63"/>
      <c r="O194" s="126">
        <f>O89</f>
        <v>-883502.72</v>
      </c>
      <c r="P194" s="63"/>
      <c r="Q194" s="126">
        <f>Q89</f>
        <v>452066</v>
      </c>
      <c r="R194" s="63"/>
      <c r="S194" s="126">
        <f>S89</f>
        <v>80629.03</v>
      </c>
      <c r="T194" s="63"/>
      <c r="U194" s="126">
        <f>U89</f>
        <v>0</v>
      </c>
      <c r="V194" s="63"/>
      <c r="W194" s="126">
        <f>W89</f>
        <v>0</v>
      </c>
      <c r="X194" s="63"/>
      <c r="Y194" s="126">
        <f>Y89</f>
        <v>283301.21000000002</v>
      </c>
      <c r="Z194" s="63"/>
      <c r="AA194" s="126">
        <f>AA89</f>
        <v>0</v>
      </c>
      <c r="AC194" s="126">
        <f>AC89</f>
        <v>0</v>
      </c>
      <c r="AE194" s="126">
        <f>AE89</f>
        <v>103593.98</v>
      </c>
      <c r="AG194" s="126">
        <f>AG89</f>
        <v>0</v>
      </c>
      <c r="AI194" s="126">
        <f>AI89</f>
        <v>0</v>
      </c>
      <c r="AK194" s="126">
        <f>AK89</f>
        <v>0</v>
      </c>
      <c r="AM194" s="126">
        <f>AM89</f>
        <v>0</v>
      </c>
      <c r="AN194" s="153"/>
      <c r="AO194" s="126">
        <f>AO89</f>
        <v>146649.60000000001</v>
      </c>
      <c r="AP194" s="8"/>
      <c r="AQ194" s="126">
        <f>AQ89</f>
        <v>415978.5</v>
      </c>
      <c r="AS194" s="126">
        <f>AS89</f>
        <v>0</v>
      </c>
    </row>
    <row r="195" spans="1:45" s="53" customFormat="1" ht="14.25" x14ac:dyDescent="0.2">
      <c r="A195" s="101">
        <v>2.4</v>
      </c>
      <c r="B195" s="101"/>
      <c r="C195" s="102" t="s">
        <v>198</v>
      </c>
      <c r="D195" s="103"/>
      <c r="E195" s="104"/>
      <c r="F195" s="59"/>
      <c r="G195" s="124"/>
      <c r="H195" s="126">
        <f>H99</f>
        <v>1722309.45</v>
      </c>
      <c r="I195" s="63"/>
      <c r="J195" s="126">
        <f>J99</f>
        <v>1479206.5799999998</v>
      </c>
      <c r="K195" s="63"/>
      <c r="L195" s="63"/>
      <c r="M195" s="126">
        <f>M99</f>
        <v>1479206.5799999998</v>
      </c>
      <c r="N195" s="63"/>
      <c r="O195" s="126">
        <f>O99</f>
        <v>243102.87000000002</v>
      </c>
      <c r="P195" s="63"/>
      <c r="Q195" s="126">
        <f>Q99</f>
        <v>0</v>
      </c>
      <c r="R195" s="63"/>
      <c r="S195" s="126">
        <f>S99</f>
        <v>0</v>
      </c>
      <c r="T195" s="63"/>
      <c r="U195" s="126">
        <f>U99</f>
        <v>0</v>
      </c>
      <c r="V195" s="63"/>
      <c r="W195" s="126">
        <f>W99</f>
        <v>234103.71</v>
      </c>
      <c r="X195" s="63"/>
      <c r="Y195" s="126">
        <f>Y99</f>
        <v>0</v>
      </c>
      <c r="Z195" s="63"/>
      <c r="AA195" s="126">
        <f>AA99</f>
        <v>0</v>
      </c>
      <c r="AC195" s="126">
        <f>AC99</f>
        <v>718556.54</v>
      </c>
      <c r="AE195" s="126">
        <f>AE99</f>
        <v>0</v>
      </c>
      <c r="AG195" s="126">
        <f>AG99</f>
        <v>0</v>
      </c>
      <c r="AI195" s="126">
        <f>AI99</f>
        <v>0</v>
      </c>
      <c r="AK195" s="126">
        <f>AK99</f>
        <v>0</v>
      </c>
      <c r="AM195" s="126">
        <f>AM99</f>
        <v>0</v>
      </c>
      <c r="AN195" s="153"/>
      <c r="AO195" s="126">
        <f>AO99</f>
        <v>489083.14</v>
      </c>
      <c r="AP195" s="8"/>
      <c r="AQ195" s="126">
        <f>AQ99</f>
        <v>37463.19</v>
      </c>
      <c r="AS195" s="126">
        <f>AS99</f>
        <v>0</v>
      </c>
    </row>
    <row r="196" spans="1:45" s="53" customFormat="1" ht="14.25" x14ac:dyDescent="0.2">
      <c r="A196" s="101">
        <v>2.5</v>
      </c>
      <c r="B196" s="101"/>
      <c r="C196" s="102" t="str">
        <f>C100</f>
        <v>ACERO PARA CONCRETO HIDRÁULICO</v>
      </c>
      <c r="D196" s="103"/>
      <c r="E196" s="104"/>
      <c r="F196" s="59"/>
      <c r="G196" s="124"/>
      <c r="H196" s="126">
        <f>H103</f>
        <v>2153400</v>
      </c>
      <c r="I196" s="63"/>
      <c r="J196" s="126">
        <f>J103</f>
        <v>1507008.86</v>
      </c>
      <c r="K196" s="63"/>
      <c r="L196" s="63"/>
      <c r="M196" s="126">
        <f>M103</f>
        <v>1507008.86</v>
      </c>
      <c r="N196" s="63"/>
      <c r="O196" s="126">
        <f>O103</f>
        <v>646391.1399999999</v>
      </c>
      <c r="P196" s="63"/>
      <c r="Q196" s="126">
        <f>Q103</f>
        <v>402600</v>
      </c>
      <c r="R196" s="63"/>
      <c r="S196" s="126">
        <f>S103</f>
        <v>0</v>
      </c>
      <c r="T196" s="63"/>
      <c r="U196" s="126">
        <f>U103</f>
        <v>0</v>
      </c>
      <c r="V196" s="63"/>
      <c r="W196" s="126">
        <f>W103</f>
        <v>87498.4</v>
      </c>
      <c r="X196" s="63"/>
      <c r="Y196" s="126">
        <f>Y103</f>
        <v>0</v>
      </c>
      <c r="Z196" s="63"/>
      <c r="AA196" s="126">
        <f>AA103</f>
        <v>0</v>
      </c>
      <c r="AC196" s="126">
        <f>AC103</f>
        <v>346288.79</v>
      </c>
      <c r="AE196" s="126">
        <f>AE103</f>
        <v>0</v>
      </c>
      <c r="AG196" s="126">
        <f>AG103</f>
        <v>0</v>
      </c>
      <c r="AI196" s="126">
        <f>AI103</f>
        <v>185354.46000000002</v>
      </c>
      <c r="AK196" s="126">
        <f>AK103</f>
        <v>0</v>
      </c>
      <c r="AM196" s="126">
        <f>AM103</f>
        <v>0</v>
      </c>
      <c r="AN196" s="153"/>
      <c r="AO196" s="126">
        <f>AO103</f>
        <v>485267.21</v>
      </c>
      <c r="AP196" s="8"/>
      <c r="AQ196" s="126">
        <f>AQ103</f>
        <v>0</v>
      </c>
      <c r="AS196" s="126">
        <f>AS103</f>
        <v>0</v>
      </c>
    </row>
    <row r="197" spans="1:45" s="53" customFormat="1" ht="14.25" x14ac:dyDescent="0.2">
      <c r="A197" s="101">
        <v>2.6</v>
      </c>
      <c r="B197" s="101"/>
      <c r="C197" s="102" t="s">
        <v>229</v>
      </c>
      <c r="D197" s="103"/>
      <c r="E197" s="104"/>
      <c r="F197" s="59"/>
      <c r="G197" s="124"/>
      <c r="H197" s="126">
        <f>H117</f>
        <v>4098262.6300000004</v>
      </c>
      <c r="I197" s="63"/>
      <c r="J197" s="126">
        <f>J117</f>
        <v>2016396.18</v>
      </c>
      <c r="K197" s="63"/>
      <c r="L197" s="63"/>
      <c r="M197" s="126">
        <f>M117</f>
        <v>2016396.18</v>
      </c>
      <c r="N197" s="63"/>
      <c r="O197" s="126">
        <f>O117</f>
        <v>2081866.4499999997</v>
      </c>
      <c r="P197" s="63"/>
      <c r="Q197" s="126">
        <f>Q117</f>
        <v>0</v>
      </c>
      <c r="R197" s="63"/>
      <c r="S197" s="126">
        <f>S117</f>
        <v>0</v>
      </c>
      <c r="T197" s="63"/>
      <c r="U197" s="126">
        <f>U117</f>
        <v>0</v>
      </c>
      <c r="V197" s="63"/>
      <c r="W197" s="126">
        <f>W117</f>
        <v>0</v>
      </c>
      <c r="X197" s="63"/>
      <c r="Y197" s="126">
        <f>Y117</f>
        <v>0</v>
      </c>
      <c r="Z197" s="63"/>
      <c r="AA197" s="126">
        <f>AA117</f>
        <v>0</v>
      </c>
      <c r="AC197" s="126">
        <f>AC117</f>
        <v>905128.04999999993</v>
      </c>
      <c r="AE197" s="126">
        <f>AE117</f>
        <v>0</v>
      </c>
      <c r="AG197" s="126">
        <f>AG117</f>
        <v>0</v>
      </c>
      <c r="AI197" s="126">
        <f>AI117</f>
        <v>905128.04999999993</v>
      </c>
      <c r="AK197" s="126">
        <f>AK117</f>
        <v>0</v>
      </c>
      <c r="AM197" s="126">
        <f>AM117</f>
        <v>0</v>
      </c>
      <c r="AN197" s="153"/>
      <c r="AO197" s="126">
        <f>AO117</f>
        <v>206140.08</v>
      </c>
      <c r="AP197" s="8"/>
      <c r="AQ197" s="126">
        <f>AQ117</f>
        <v>0</v>
      </c>
      <c r="AS197" s="126">
        <f>AS117</f>
        <v>0</v>
      </c>
    </row>
    <row r="198" spans="1:45" s="53" customFormat="1" ht="14.25" x14ac:dyDescent="0.2">
      <c r="A198" s="101">
        <v>2.7</v>
      </c>
      <c r="B198" s="101"/>
      <c r="C198" s="102" t="s">
        <v>263</v>
      </c>
      <c r="D198" s="103"/>
      <c r="E198" s="104"/>
      <c r="F198" s="59"/>
      <c r="G198" s="124"/>
      <c r="H198" s="126">
        <f>H138</f>
        <v>975449.23</v>
      </c>
      <c r="I198" s="63"/>
      <c r="J198" s="126">
        <f>J138</f>
        <v>6181.74</v>
      </c>
      <c r="K198" s="63"/>
      <c r="L198" s="63"/>
      <c r="M198" s="126">
        <f>M138</f>
        <v>6181.74</v>
      </c>
      <c r="N198" s="63"/>
      <c r="O198" s="126">
        <f>O138</f>
        <v>969267.49</v>
      </c>
      <c r="P198" s="63"/>
      <c r="Q198" s="126">
        <f>Q138</f>
        <v>0</v>
      </c>
      <c r="R198" s="63"/>
      <c r="S198" s="126">
        <f>S138</f>
        <v>0</v>
      </c>
      <c r="T198" s="63"/>
      <c r="U198" s="126">
        <f>U138</f>
        <v>0</v>
      </c>
      <c r="V198" s="63"/>
      <c r="W198" s="126">
        <f>W138</f>
        <v>0</v>
      </c>
      <c r="X198" s="63"/>
      <c r="Y198" s="126">
        <f>Y138</f>
        <v>0</v>
      </c>
      <c r="Z198" s="63"/>
      <c r="AA198" s="126">
        <f>AA138</f>
        <v>0</v>
      </c>
      <c r="AC198" s="126">
        <f>AC138</f>
        <v>0</v>
      </c>
      <c r="AE198" s="126">
        <f>AE138</f>
        <v>0</v>
      </c>
      <c r="AG198" s="126">
        <f>AG138</f>
        <v>0</v>
      </c>
      <c r="AI198" s="126">
        <f>AI138</f>
        <v>0</v>
      </c>
      <c r="AK198" s="126">
        <f>AK138</f>
        <v>0</v>
      </c>
      <c r="AM198" s="126">
        <f>AM138</f>
        <v>0</v>
      </c>
      <c r="AN198" s="153"/>
      <c r="AO198" s="126">
        <f>AO138</f>
        <v>6181.74</v>
      </c>
      <c r="AP198" s="8"/>
      <c r="AQ198" s="126">
        <f>AQ138</f>
        <v>0</v>
      </c>
      <c r="AS198" s="126">
        <f>AS138</f>
        <v>0</v>
      </c>
    </row>
    <row r="199" spans="1:45" s="53" customFormat="1" ht="14.25" x14ac:dyDescent="0.2">
      <c r="A199" s="101">
        <v>2.8</v>
      </c>
      <c r="B199" s="101"/>
      <c r="C199" s="102" t="s">
        <v>308</v>
      </c>
      <c r="D199" s="103"/>
      <c r="E199" s="104"/>
      <c r="F199" s="59"/>
      <c r="G199" s="124"/>
      <c r="H199" s="126">
        <f>H147</f>
        <v>801774</v>
      </c>
      <c r="I199" s="63"/>
      <c r="J199" s="126">
        <f>J147</f>
        <v>0</v>
      </c>
      <c r="K199" s="63"/>
      <c r="L199" s="63"/>
      <c r="M199" s="126">
        <f>M147</f>
        <v>0</v>
      </c>
      <c r="N199" s="63"/>
      <c r="O199" s="126">
        <f>O147</f>
        <v>801774</v>
      </c>
      <c r="P199" s="63"/>
      <c r="Q199" s="126">
        <f>Q147</f>
        <v>0</v>
      </c>
      <c r="R199" s="63"/>
      <c r="S199" s="126">
        <f>S147</f>
        <v>0</v>
      </c>
      <c r="T199" s="63"/>
      <c r="U199" s="126">
        <f>U147</f>
        <v>0</v>
      </c>
      <c r="V199" s="63"/>
      <c r="W199" s="126">
        <f>W147</f>
        <v>0</v>
      </c>
      <c r="X199" s="63"/>
      <c r="Y199" s="126">
        <f>Y147</f>
        <v>0</v>
      </c>
      <c r="Z199" s="63"/>
      <c r="AA199" s="126">
        <f>AA147</f>
        <v>0</v>
      </c>
      <c r="AC199" s="126">
        <f>AC147</f>
        <v>0</v>
      </c>
      <c r="AE199" s="126">
        <f>AE147</f>
        <v>0</v>
      </c>
      <c r="AG199" s="126">
        <f>AG147</f>
        <v>0</v>
      </c>
      <c r="AI199" s="126">
        <f>AI147</f>
        <v>0</v>
      </c>
      <c r="AK199" s="126">
        <f>AK147</f>
        <v>0</v>
      </c>
      <c r="AM199" s="126">
        <f>AM147</f>
        <v>0</v>
      </c>
      <c r="AN199" s="153"/>
      <c r="AO199" s="126">
        <f>AO147</f>
        <v>0</v>
      </c>
      <c r="AP199" s="8"/>
      <c r="AQ199" s="126">
        <f>AQ147</f>
        <v>0</v>
      </c>
      <c r="AS199" s="126">
        <f>AS147</f>
        <v>0</v>
      </c>
    </row>
    <row r="200" spans="1:45" s="53" customFormat="1" ht="14.25" x14ac:dyDescent="0.2">
      <c r="A200" s="101">
        <v>2.9</v>
      </c>
      <c r="B200" s="101"/>
      <c r="C200" s="102" t="s">
        <v>319</v>
      </c>
      <c r="D200" s="103"/>
      <c r="E200" s="104"/>
      <c r="F200" s="59"/>
      <c r="G200" s="124"/>
      <c r="H200" s="126">
        <f>H164</f>
        <v>452691.20999999996</v>
      </c>
      <c r="I200" s="63"/>
      <c r="J200" s="126">
        <f>J164</f>
        <v>24519.09</v>
      </c>
      <c r="K200" s="63"/>
      <c r="L200" s="63"/>
      <c r="M200" s="126">
        <f>M164</f>
        <v>24519.09</v>
      </c>
      <c r="N200" s="63"/>
      <c r="O200" s="126">
        <f>O164</f>
        <v>428172.11999999994</v>
      </c>
      <c r="P200" s="63"/>
      <c r="Q200" s="126">
        <f>Q164</f>
        <v>0</v>
      </c>
      <c r="R200" s="63"/>
      <c r="S200" s="126">
        <f>S164</f>
        <v>0</v>
      </c>
      <c r="T200" s="63"/>
      <c r="U200" s="126">
        <f>U164</f>
        <v>0</v>
      </c>
      <c r="V200" s="63"/>
      <c r="W200" s="126">
        <f>W164</f>
        <v>0</v>
      </c>
      <c r="X200" s="63"/>
      <c r="Y200" s="126">
        <f>Y164</f>
        <v>0</v>
      </c>
      <c r="Z200" s="63"/>
      <c r="AA200" s="126">
        <f>AA164</f>
        <v>0</v>
      </c>
      <c r="AC200" s="126">
        <f>AC164</f>
        <v>0</v>
      </c>
      <c r="AE200" s="126">
        <f>AE164</f>
        <v>0</v>
      </c>
      <c r="AG200" s="126">
        <f>AG164</f>
        <v>0</v>
      </c>
      <c r="AI200" s="126">
        <f>AI164</f>
        <v>0</v>
      </c>
      <c r="AK200" s="126">
        <f>AK164</f>
        <v>0</v>
      </c>
      <c r="AM200" s="126">
        <f>AM164</f>
        <v>0</v>
      </c>
      <c r="AN200" s="153"/>
      <c r="AO200" s="126">
        <f>AO164</f>
        <v>14928.689999999999</v>
      </c>
      <c r="AP200" s="8"/>
      <c r="AQ200" s="126">
        <f>AQ164</f>
        <v>9590.4</v>
      </c>
      <c r="AS200" s="126">
        <f>AS164</f>
        <v>0</v>
      </c>
    </row>
    <row r="201" spans="1:45" s="53" customFormat="1" ht="15" x14ac:dyDescent="0.2">
      <c r="A201" s="116"/>
      <c r="B201" s="116"/>
      <c r="C201" s="117" t="str">
        <f>C167</f>
        <v>OBRA EXTRAORDINARIA</v>
      </c>
      <c r="D201" s="103"/>
      <c r="E201" s="104"/>
      <c r="F201" s="59"/>
      <c r="G201" s="124"/>
      <c r="H201" s="127">
        <f>H182</f>
        <v>0</v>
      </c>
      <c r="I201" s="63"/>
      <c r="J201" s="127">
        <f>J182</f>
        <v>483707.01999999996</v>
      </c>
      <c r="K201" s="63"/>
      <c r="L201" s="63"/>
      <c r="M201" s="127">
        <f>M182</f>
        <v>483707.01999999996</v>
      </c>
      <c r="N201" s="63"/>
      <c r="O201" s="127">
        <f>O182</f>
        <v>-483707.01999999996</v>
      </c>
      <c r="P201" s="63"/>
      <c r="Q201" s="127">
        <f t="shared" ref="Q201" si="612">Q182</f>
        <v>0</v>
      </c>
      <c r="R201" s="63"/>
      <c r="S201" s="127">
        <f t="shared" ref="S201" si="613">S182</f>
        <v>0</v>
      </c>
      <c r="T201" s="63"/>
      <c r="U201" s="127">
        <f t="shared" ref="U201" si="614">U182</f>
        <v>0</v>
      </c>
      <c r="V201" s="63"/>
      <c r="W201" s="127">
        <f t="shared" ref="W201" si="615">W182</f>
        <v>0</v>
      </c>
      <c r="X201" s="63"/>
      <c r="Y201" s="127">
        <f t="shared" ref="Y201" si="616">Y182</f>
        <v>0</v>
      </c>
      <c r="Z201" s="63"/>
      <c r="AA201" s="127">
        <f t="shared" ref="AA201" si="617">AA182</f>
        <v>0</v>
      </c>
      <c r="AB201" s="63"/>
      <c r="AC201" s="127">
        <f t="shared" ref="AC201" si="618">AC182</f>
        <v>0</v>
      </c>
      <c r="AD201" s="63"/>
      <c r="AE201" s="127">
        <f t="shared" ref="AE201" si="619">AE182</f>
        <v>0</v>
      </c>
      <c r="AF201" s="63"/>
      <c r="AG201" s="127">
        <f t="shared" ref="AG201" si="620">AG182</f>
        <v>0</v>
      </c>
      <c r="AH201" s="63"/>
      <c r="AI201" s="127">
        <f t="shared" ref="AI201" si="621">AI182</f>
        <v>0</v>
      </c>
      <c r="AJ201" s="63"/>
      <c r="AK201" s="127">
        <f t="shared" ref="AK201" si="622">AK182</f>
        <v>0</v>
      </c>
      <c r="AL201" s="63"/>
      <c r="AM201" s="127">
        <f t="shared" ref="AM201" si="623">AM182</f>
        <v>206371.49</v>
      </c>
      <c r="AN201" s="158"/>
      <c r="AO201" s="127">
        <f t="shared" ref="AO201" si="624">AO182</f>
        <v>0</v>
      </c>
      <c r="AP201" s="161"/>
      <c r="AQ201" s="127">
        <f t="shared" ref="AQ201" si="625">AQ182</f>
        <v>0</v>
      </c>
      <c r="AR201" s="63"/>
      <c r="AS201" s="127">
        <f t="shared" ref="AS201" si="626">AS182</f>
        <v>277335.52999999997</v>
      </c>
    </row>
    <row r="202" spans="1:45" s="10" customFormat="1" ht="15" x14ac:dyDescent="0.2">
      <c r="A202" s="47"/>
      <c r="B202" s="47"/>
      <c r="C202" s="48"/>
      <c r="D202" s="49"/>
      <c r="E202" s="50"/>
      <c r="F202" s="46"/>
      <c r="G202" s="51"/>
      <c r="H202" s="52"/>
      <c r="I202" s="32"/>
      <c r="J202" s="66"/>
      <c r="K202" s="32"/>
      <c r="L202" s="32"/>
      <c r="M202" s="66"/>
      <c r="N202" s="32"/>
      <c r="O202" s="66"/>
      <c r="P202" s="32"/>
      <c r="Q202" s="66"/>
      <c r="R202" s="32"/>
      <c r="S202" s="66"/>
      <c r="T202" s="32"/>
      <c r="U202" s="66"/>
      <c r="V202" s="32"/>
      <c r="W202" s="66"/>
      <c r="X202" s="32"/>
      <c r="Y202" s="66"/>
      <c r="Z202" s="32"/>
      <c r="AA202" s="66"/>
      <c r="AC202" s="66"/>
      <c r="AE202" s="66"/>
      <c r="AG202" s="66"/>
      <c r="AI202" s="66"/>
      <c r="AK202" s="66"/>
      <c r="AM202" s="66"/>
      <c r="AN202" s="154"/>
      <c r="AO202" s="66"/>
      <c r="AQ202" s="66"/>
      <c r="AS202" s="66"/>
    </row>
    <row r="203" spans="1:45" s="8" customFormat="1" x14ac:dyDescent="0.2">
      <c r="C203" s="29"/>
      <c r="D203" s="1"/>
      <c r="E203" s="3"/>
      <c r="F203" s="3"/>
      <c r="G203" s="11"/>
      <c r="H203" s="25"/>
      <c r="I203" s="26"/>
      <c r="J203" s="25"/>
      <c r="K203" s="45"/>
      <c r="L203" s="26"/>
      <c r="M203" s="25"/>
      <c r="N203" s="26"/>
      <c r="O203" s="25"/>
      <c r="P203" s="26"/>
      <c r="Q203" s="25"/>
      <c r="R203" s="26"/>
      <c r="S203" s="25"/>
      <c r="T203" s="26"/>
      <c r="U203" s="25"/>
      <c r="V203" s="26"/>
      <c r="W203" s="25"/>
      <c r="X203" s="26"/>
      <c r="Y203" s="25"/>
      <c r="Z203" s="26"/>
      <c r="AA203" s="25"/>
      <c r="AC203" s="25"/>
      <c r="AE203" s="25"/>
      <c r="AG203" s="25"/>
      <c r="AI203" s="25"/>
      <c r="AK203" s="25"/>
      <c r="AM203" s="25"/>
      <c r="AN203" s="153"/>
      <c r="AO203" s="25"/>
      <c r="AQ203" s="25"/>
      <c r="AS203" s="25"/>
    </row>
    <row r="204" spans="1:45" x14ac:dyDescent="0.2">
      <c r="A204" s="14"/>
      <c r="B204" s="14"/>
      <c r="C204" s="9"/>
      <c r="D204" s="2"/>
      <c r="E204" s="41"/>
      <c r="F204" s="13"/>
      <c r="G204" s="27" t="s">
        <v>21</v>
      </c>
      <c r="H204" s="28">
        <f>H191+H184+H201</f>
        <v>21096994.600000001</v>
      </c>
      <c r="I204" s="31"/>
      <c r="J204" s="28">
        <f>J191+J184+J201</f>
        <v>11983288.939999998</v>
      </c>
      <c r="K204" s="10"/>
      <c r="L204" s="31"/>
      <c r="M204" s="28">
        <f>M191+M184+M201</f>
        <v>11983288.939999998</v>
      </c>
      <c r="N204" s="8"/>
      <c r="O204" s="28">
        <f>O191+O184+O201</f>
        <v>9113705.6600000001</v>
      </c>
      <c r="P204" s="8"/>
      <c r="Q204" s="28">
        <f t="shared" ref="Q204" si="627">Q191+Q184+Q201</f>
        <v>1898556.82</v>
      </c>
      <c r="R204" s="8"/>
      <c r="S204" s="28">
        <f t="shared" ref="S204" si="628">S191+S184+S201</f>
        <v>100285.73999999999</v>
      </c>
      <c r="T204" s="8"/>
      <c r="U204" s="28">
        <f t="shared" ref="U204" si="629">U191+U184+U201</f>
        <v>0</v>
      </c>
      <c r="V204" s="8"/>
      <c r="W204" s="28">
        <f t="shared" ref="W204" si="630">W191+W184+W201</f>
        <v>425624.73000000004</v>
      </c>
      <c r="X204" s="8"/>
      <c r="Y204" s="28">
        <f t="shared" ref="Y204" si="631">Y191+Y184+Y201</f>
        <v>283301.21000000002</v>
      </c>
      <c r="Z204" s="8"/>
      <c r="AA204" s="28">
        <f t="shared" ref="AA204" si="632">AA191+AA184+AA201</f>
        <v>0</v>
      </c>
      <c r="AB204" s="8"/>
      <c r="AC204" s="28">
        <f t="shared" ref="AC204" si="633">AC191+AC184+AC201</f>
        <v>3158275.12</v>
      </c>
      <c r="AD204" s="8"/>
      <c r="AE204" s="28">
        <f t="shared" ref="AE204" si="634">AE191+AE184+AE201</f>
        <v>109397.7</v>
      </c>
      <c r="AF204" s="8"/>
      <c r="AG204" s="28">
        <f t="shared" ref="AG204" si="635">AG191+AG184+AG201</f>
        <v>0</v>
      </c>
      <c r="AH204" s="8"/>
      <c r="AI204" s="28">
        <f t="shared" ref="AI204" si="636">AI191+AI184+AI201</f>
        <v>1645755.85</v>
      </c>
      <c r="AJ204" s="8"/>
      <c r="AK204" s="28">
        <f t="shared" ref="AK204" si="637">AK191+AK184+AK201</f>
        <v>114926.65</v>
      </c>
      <c r="AL204" s="8"/>
      <c r="AM204" s="28">
        <f t="shared" ref="AM204" si="638">AM191+AM184+AM201</f>
        <v>206371.49</v>
      </c>
      <c r="AN204" s="153"/>
      <c r="AO204" s="28">
        <f t="shared" ref="AO204" si="639">AO191+AO184+AO201</f>
        <v>3269880.38</v>
      </c>
      <c r="AP204" s="8"/>
      <c r="AQ204" s="28">
        <f t="shared" ref="AQ204" si="640">AQ191+AQ184+AQ201</f>
        <v>493577.72000000003</v>
      </c>
      <c r="AR204" s="8"/>
      <c r="AS204" s="28">
        <f t="shared" ref="AS204" si="641">AS191+AS184+AS201</f>
        <v>277335.52999999997</v>
      </c>
    </row>
    <row r="205" spans="1:45" s="38" customFormat="1" x14ac:dyDescent="0.2">
      <c r="A205" s="33"/>
      <c r="B205" s="33"/>
      <c r="C205" s="34"/>
      <c r="D205" s="35"/>
      <c r="E205" s="5"/>
      <c r="F205" s="5"/>
      <c r="G205" s="36"/>
      <c r="H205" s="37"/>
      <c r="I205" s="31"/>
      <c r="J205" s="68"/>
      <c r="K205" s="10"/>
      <c r="L205" s="31"/>
      <c r="M205" s="68"/>
      <c r="N205" s="10"/>
      <c r="O205" s="68"/>
      <c r="Q205" s="72">
        <f>Q204+S204+U204</f>
        <v>1998842.56</v>
      </c>
      <c r="S205" s="68"/>
      <c r="U205" s="68"/>
      <c r="W205" s="72">
        <f>W204+Y204+AA204</f>
        <v>708925.94000000006</v>
      </c>
      <c r="Y205" s="68"/>
      <c r="AA205" s="68"/>
      <c r="AC205" s="72">
        <f>AC204+AE204+AG204</f>
        <v>3267672.8200000003</v>
      </c>
      <c r="AI205" s="72">
        <f>AI204+AK204+AM204</f>
        <v>1967053.99</v>
      </c>
      <c r="AN205" s="155"/>
      <c r="AO205" s="72">
        <f>AO204+AQ204+AS204</f>
        <v>4040793.63</v>
      </c>
    </row>
    <row r="206" spans="1:45" x14ac:dyDescent="0.2">
      <c r="A206" s="14"/>
      <c r="B206" s="14"/>
      <c r="C206" s="9"/>
      <c r="D206" s="2"/>
      <c r="E206" s="5"/>
      <c r="F206" s="13"/>
      <c r="G206" s="27" t="s">
        <v>9</v>
      </c>
      <c r="H206" s="28">
        <f>ROUND(H204*0.16,2)</f>
        <v>3375519.14</v>
      </c>
      <c r="I206" s="31"/>
      <c r="J206" s="67">
        <f>J204*0.16</f>
        <v>1917326.2303999998</v>
      </c>
      <c r="K206" s="10"/>
      <c r="L206" s="31"/>
      <c r="M206" s="67">
        <f>M204*0.16</f>
        <v>1917326.2303999998</v>
      </c>
      <c r="N206" s="8"/>
      <c r="O206" s="67">
        <f>ROUND(O204*0.16,2)</f>
        <v>1458192.91</v>
      </c>
      <c r="P206" s="7"/>
      <c r="Q206" s="67">
        <f>ROUND(Q205*0.16,2)</f>
        <v>319814.81</v>
      </c>
      <c r="R206" s="7"/>
      <c r="S206" s="72"/>
      <c r="T206" s="38"/>
      <c r="U206" s="68"/>
      <c r="V206" s="7"/>
      <c r="W206" s="67">
        <f>ROUND(W205*0.16,2)</f>
        <v>113428.15</v>
      </c>
      <c r="X206" s="7"/>
      <c r="Y206" s="72"/>
      <c r="Z206" s="38"/>
      <c r="AA206" s="68"/>
      <c r="AC206" s="67">
        <f>ROUND(AC205*0.16,2)</f>
        <v>522827.65</v>
      </c>
      <c r="AI206" s="67">
        <f>ROUND(AI205*0.16,2)</f>
        <v>314728.64</v>
      </c>
      <c r="AO206" s="67">
        <f>ROUND(AO205*0.16,2)</f>
        <v>646526.98</v>
      </c>
    </row>
    <row r="207" spans="1:45" x14ac:dyDescent="0.2">
      <c r="A207" s="14"/>
      <c r="B207" s="14"/>
      <c r="C207" s="9"/>
      <c r="D207" s="2"/>
      <c r="E207" s="5"/>
      <c r="F207" s="13"/>
      <c r="G207" s="27" t="s">
        <v>22</v>
      </c>
      <c r="H207" s="28">
        <f>H204+H206</f>
        <v>24472513.740000002</v>
      </c>
      <c r="I207" s="31"/>
      <c r="J207" s="67">
        <f>J204+J206</f>
        <v>13900615.170399997</v>
      </c>
      <c r="K207" s="10"/>
      <c r="L207" s="31"/>
      <c r="M207" s="67">
        <f>M204+M206</f>
        <v>13900615.170399997</v>
      </c>
      <c r="N207" s="8"/>
      <c r="O207" s="67">
        <f>O204+O206</f>
        <v>10571898.57</v>
      </c>
      <c r="P207" s="7"/>
      <c r="Q207" s="67">
        <f>Q205+Q206</f>
        <v>2318657.37</v>
      </c>
      <c r="R207" s="7"/>
      <c r="S207" s="72"/>
      <c r="T207" s="38"/>
      <c r="U207" s="68"/>
      <c r="V207" s="7"/>
      <c r="W207" s="67">
        <f>W205+W206</f>
        <v>822354.09000000008</v>
      </c>
      <c r="X207" s="7"/>
      <c r="Y207" s="72"/>
      <c r="Z207" s="38"/>
      <c r="AA207" s="68"/>
      <c r="AC207" s="67">
        <f>AC205+AC206</f>
        <v>3790500.47</v>
      </c>
      <c r="AI207" s="67">
        <f>AI205+AI206</f>
        <v>2281782.63</v>
      </c>
      <c r="AO207" s="67">
        <f>AO205+AO206</f>
        <v>4687320.6099999994</v>
      </c>
    </row>
    <row r="208" spans="1:45" ht="16.5" customHeight="1" x14ac:dyDescent="0.2">
      <c r="A208" s="14"/>
      <c r="B208" s="14"/>
      <c r="C208" s="9"/>
      <c r="D208" s="2"/>
      <c r="E208" s="5"/>
      <c r="F208" s="13"/>
      <c r="G208" s="13"/>
      <c r="H208" s="13"/>
      <c r="I208" s="8"/>
      <c r="J208" s="57"/>
      <c r="K208" s="8"/>
      <c r="L208" s="10"/>
      <c r="M208" s="57"/>
      <c r="N208" s="8"/>
      <c r="O208" s="70"/>
      <c r="P208" s="7"/>
      <c r="Q208" s="73"/>
      <c r="R208" s="7"/>
      <c r="S208" s="73"/>
      <c r="T208" s="7"/>
      <c r="U208" s="73"/>
      <c r="V208" s="7"/>
      <c r="W208" s="73"/>
      <c r="X208" s="7"/>
      <c r="Y208" s="73"/>
      <c r="Z208" s="7"/>
      <c r="AA208" s="73"/>
    </row>
    <row r="209" spans="1:27" x14ac:dyDescent="0.2">
      <c r="A209" s="14"/>
      <c r="B209" s="14"/>
      <c r="C209" s="9"/>
      <c r="D209" s="2"/>
      <c r="E209" s="5"/>
      <c r="F209" s="13"/>
      <c r="G209" s="13"/>
      <c r="H209" s="13"/>
      <c r="I209" s="8"/>
      <c r="J209" s="57"/>
      <c r="K209" s="8"/>
      <c r="L209" s="8"/>
      <c r="M209" s="57"/>
      <c r="N209" s="8"/>
      <c r="O209" s="70"/>
      <c r="P209" s="7"/>
      <c r="Q209" s="70"/>
      <c r="R209" s="7"/>
      <c r="S209" s="70"/>
      <c r="T209" s="7"/>
      <c r="U209" s="70"/>
      <c r="V209" s="7"/>
      <c r="W209" s="70"/>
      <c r="X209" s="7"/>
      <c r="Y209" s="70"/>
      <c r="Z209" s="7"/>
      <c r="AA209" s="70"/>
    </row>
    <row r="210" spans="1:27" x14ac:dyDescent="0.2">
      <c r="A210" s="14"/>
      <c r="B210" s="14"/>
      <c r="C210" s="9"/>
      <c r="D210" s="2"/>
      <c r="E210" s="5"/>
      <c r="F210" s="13"/>
      <c r="G210" s="13"/>
      <c r="H210" s="13"/>
      <c r="I210" s="8"/>
      <c r="J210" s="57"/>
      <c r="K210" s="8"/>
      <c r="L210" s="8"/>
      <c r="M210" s="57"/>
      <c r="N210" s="8"/>
      <c r="O210" s="70"/>
      <c r="P210" s="7"/>
      <c r="Q210" s="70"/>
      <c r="R210" s="7"/>
      <c r="S210" s="70"/>
      <c r="T210" s="7"/>
      <c r="U210" s="70"/>
      <c r="V210" s="7"/>
      <c r="W210" s="70"/>
      <c r="X210" s="7"/>
      <c r="Y210" s="70"/>
      <c r="Z210" s="7"/>
      <c r="AA210" s="70"/>
    </row>
    <row r="211" spans="1:27" x14ac:dyDescent="0.2">
      <c r="A211" s="14"/>
      <c r="B211" s="14"/>
      <c r="C211" s="9"/>
      <c r="D211" s="2"/>
      <c r="E211" s="5"/>
      <c r="F211" s="13"/>
      <c r="G211" s="13"/>
      <c r="H211" s="13"/>
      <c r="I211" s="8"/>
      <c r="J211" s="57"/>
      <c r="K211" s="8"/>
      <c r="L211" s="8"/>
      <c r="M211" s="57"/>
      <c r="N211" s="8"/>
      <c r="O211" s="70"/>
      <c r="P211" s="7"/>
      <c r="Q211" s="70"/>
      <c r="R211" s="7"/>
      <c r="S211" s="70"/>
      <c r="T211" s="7"/>
      <c r="U211" s="70"/>
      <c r="V211" s="7"/>
      <c r="W211" s="70"/>
      <c r="X211" s="7"/>
      <c r="Y211" s="70"/>
      <c r="Z211" s="7"/>
      <c r="AA211" s="70"/>
    </row>
    <row r="212" spans="1:27" x14ac:dyDescent="0.2">
      <c r="A212" s="14"/>
      <c r="B212" s="14"/>
      <c r="C212" s="9"/>
      <c r="D212" s="2"/>
      <c r="E212" s="5"/>
      <c r="F212" s="13"/>
      <c r="G212" s="13"/>
      <c r="H212" s="13"/>
      <c r="I212" s="8"/>
      <c r="J212" s="57"/>
      <c r="K212" s="8"/>
      <c r="L212" s="8"/>
      <c r="M212" s="57"/>
      <c r="N212" s="8"/>
      <c r="O212" s="70"/>
      <c r="P212" s="7"/>
      <c r="Q212" s="70"/>
      <c r="R212" s="7"/>
      <c r="S212" s="70"/>
      <c r="T212" s="7"/>
      <c r="U212" s="70"/>
      <c r="V212" s="7"/>
      <c r="W212" s="70"/>
      <c r="X212" s="7"/>
      <c r="Y212" s="70"/>
      <c r="Z212" s="7"/>
      <c r="AA212" s="70"/>
    </row>
    <row r="213" spans="1:27" x14ac:dyDescent="0.2">
      <c r="A213" s="14"/>
      <c r="B213" s="14"/>
      <c r="C213" s="9"/>
      <c r="D213" s="2"/>
      <c r="E213" s="5"/>
      <c r="F213" s="13"/>
      <c r="G213" s="13"/>
      <c r="H213" s="13"/>
      <c r="I213" s="8"/>
      <c r="J213" s="57"/>
      <c r="K213" s="8"/>
      <c r="L213" s="8"/>
      <c r="M213" s="57"/>
      <c r="N213" s="8"/>
      <c r="O213" s="70"/>
      <c r="P213" s="7"/>
      <c r="Q213" s="70"/>
      <c r="R213" s="7"/>
      <c r="S213" s="70"/>
      <c r="T213" s="7"/>
      <c r="U213" s="70"/>
      <c r="V213" s="7"/>
      <c r="W213" s="70"/>
      <c r="X213" s="7"/>
      <c r="Y213" s="70"/>
      <c r="Z213" s="7"/>
      <c r="AA213" s="70"/>
    </row>
    <row r="214" spans="1:27" x14ac:dyDescent="0.2">
      <c r="A214" s="14"/>
      <c r="B214" s="14"/>
      <c r="C214" s="9"/>
      <c r="D214" s="2"/>
      <c r="E214" s="5"/>
      <c r="F214" s="13"/>
      <c r="G214" s="13"/>
      <c r="H214" s="13"/>
      <c r="I214" s="8"/>
      <c r="J214" s="57"/>
      <c r="K214" s="8"/>
      <c r="L214" s="8"/>
      <c r="M214" s="57"/>
      <c r="N214" s="8"/>
      <c r="O214" s="70"/>
      <c r="P214" s="7"/>
      <c r="Q214" s="70"/>
      <c r="R214" s="7"/>
      <c r="S214" s="70"/>
      <c r="T214" s="7"/>
      <c r="U214" s="70"/>
      <c r="V214" s="7"/>
      <c r="W214" s="70"/>
      <c r="X214" s="7"/>
      <c r="Y214" s="70"/>
      <c r="Z214" s="7"/>
      <c r="AA214" s="70"/>
    </row>
    <row r="215" spans="1:27" x14ac:dyDescent="0.2">
      <c r="A215" s="14"/>
      <c r="B215" s="14"/>
      <c r="C215" s="9"/>
      <c r="D215" s="2"/>
      <c r="E215" s="5"/>
      <c r="F215" s="13"/>
      <c r="G215" s="13"/>
      <c r="H215" s="13"/>
      <c r="I215" s="8"/>
      <c r="J215" s="57"/>
      <c r="K215" s="8"/>
      <c r="L215" s="8"/>
      <c r="M215" s="57"/>
      <c r="N215" s="8"/>
      <c r="O215" s="70"/>
      <c r="P215" s="7"/>
      <c r="Q215" s="70"/>
      <c r="R215" s="7"/>
      <c r="S215" s="70"/>
      <c r="T215" s="7"/>
      <c r="U215" s="70"/>
      <c r="V215" s="7"/>
      <c r="W215" s="70"/>
      <c r="X215" s="7"/>
      <c r="Y215" s="70"/>
      <c r="Z215" s="7"/>
      <c r="AA215" s="70"/>
    </row>
    <row r="216" spans="1:27" x14ac:dyDescent="0.2">
      <c r="A216" s="14"/>
      <c r="B216" s="14"/>
      <c r="C216" s="9"/>
      <c r="D216" s="2"/>
      <c r="E216" s="5"/>
      <c r="F216" s="13"/>
      <c r="G216" s="13"/>
      <c r="H216" s="13"/>
      <c r="I216" s="8"/>
      <c r="J216" s="57"/>
      <c r="K216" s="8"/>
      <c r="L216" s="8"/>
      <c r="M216" s="57"/>
      <c r="N216" s="8"/>
      <c r="O216" s="70"/>
      <c r="P216" s="7"/>
      <c r="Q216" s="70"/>
      <c r="R216" s="7"/>
      <c r="S216" s="70"/>
      <c r="T216" s="7"/>
      <c r="U216" s="70"/>
      <c r="V216" s="7"/>
      <c r="W216" s="70"/>
      <c r="X216" s="7"/>
      <c r="Y216" s="70"/>
      <c r="Z216" s="7"/>
      <c r="AA216" s="70"/>
    </row>
    <row r="217" spans="1:27" x14ac:dyDescent="0.2">
      <c r="A217" s="14"/>
      <c r="B217" s="14"/>
      <c r="C217" s="9"/>
      <c r="D217" s="2"/>
      <c r="E217" s="5"/>
      <c r="F217" s="13"/>
      <c r="G217" s="13"/>
      <c r="H217" s="13"/>
      <c r="I217" s="8"/>
      <c r="J217" s="57"/>
      <c r="K217" s="8"/>
      <c r="L217" s="8"/>
      <c r="M217" s="57"/>
      <c r="N217" s="8"/>
      <c r="O217" s="70"/>
      <c r="P217" s="7"/>
      <c r="Q217" s="70"/>
      <c r="R217" s="7"/>
      <c r="S217" s="70"/>
      <c r="T217" s="7"/>
      <c r="U217" s="70"/>
      <c r="V217" s="7"/>
      <c r="W217" s="70"/>
      <c r="X217" s="7"/>
      <c r="Y217" s="70"/>
      <c r="Z217" s="7"/>
      <c r="AA217" s="70"/>
    </row>
    <row r="218" spans="1:27" x14ac:dyDescent="0.2">
      <c r="A218" s="14"/>
      <c r="B218" s="14"/>
      <c r="C218" s="9"/>
      <c r="D218" s="2"/>
      <c r="E218" s="5"/>
      <c r="F218" s="13"/>
      <c r="G218" s="13"/>
      <c r="H218" s="13"/>
      <c r="I218" s="8"/>
      <c r="J218" s="57"/>
      <c r="K218" s="8"/>
      <c r="L218" s="8"/>
      <c r="M218" s="57"/>
      <c r="N218" s="8"/>
      <c r="O218" s="70"/>
      <c r="P218" s="7"/>
      <c r="Q218" s="70"/>
      <c r="R218" s="7"/>
      <c r="S218" s="70"/>
      <c r="T218" s="7"/>
      <c r="U218" s="70"/>
      <c r="V218" s="7"/>
      <c r="W218" s="70"/>
      <c r="X218" s="7"/>
      <c r="Y218" s="70"/>
      <c r="Z218" s="7"/>
      <c r="AA218" s="70"/>
    </row>
    <row r="219" spans="1:27" x14ac:dyDescent="0.2">
      <c r="A219" s="14"/>
      <c r="B219" s="14"/>
      <c r="C219" s="9"/>
      <c r="D219" s="2"/>
      <c r="E219" s="5"/>
      <c r="F219" s="13"/>
      <c r="G219" s="13"/>
      <c r="H219" s="13"/>
      <c r="I219" s="8"/>
      <c r="J219" s="57"/>
      <c r="K219" s="8"/>
      <c r="L219" s="8"/>
      <c r="M219" s="57"/>
      <c r="N219" s="8"/>
      <c r="O219" s="70"/>
      <c r="P219" s="7"/>
      <c r="Q219" s="70"/>
      <c r="R219" s="7"/>
      <c r="S219" s="70"/>
      <c r="T219" s="7"/>
      <c r="U219" s="70"/>
      <c r="V219" s="7"/>
      <c r="W219" s="70"/>
      <c r="X219" s="7"/>
      <c r="Y219" s="70"/>
      <c r="Z219" s="7"/>
      <c r="AA219" s="70"/>
    </row>
    <row r="220" spans="1:27" x14ac:dyDescent="0.2">
      <c r="A220" s="14"/>
      <c r="B220" s="14"/>
      <c r="C220" s="9"/>
      <c r="D220" s="2"/>
      <c r="E220" s="5"/>
      <c r="F220" s="13"/>
      <c r="G220" s="13"/>
      <c r="H220" s="13"/>
      <c r="I220" s="8"/>
      <c r="J220" s="57"/>
      <c r="K220" s="8"/>
      <c r="L220" s="8"/>
      <c r="M220" s="57"/>
      <c r="N220" s="8"/>
      <c r="O220" s="70"/>
      <c r="P220" s="7"/>
      <c r="Q220" s="70"/>
      <c r="R220" s="7"/>
      <c r="S220" s="70"/>
      <c r="T220" s="7"/>
      <c r="U220" s="70"/>
      <c r="V220" s="7"/>
      <c r="W220" s="70"/>
      <c r="X220" s="7"/>
      <c r="Y220" s="70"/>
      <c r="Z220" s="7"/>
      <c r="AA220" s="70"/>
    </row>
    <row r="221" spans="1:27" x14ac:dyDescent="0.2">
      <c r="A221" s="14"/>
      <c r="B221" s="14"/>
      <c r="C221" s="9"/>
      <c r="D221" s="2"/>
      <c r="E221" s="5"/>
      <c r="F221" s="13"/>
      <c r="G221" s="13"/>
      <c r="H221" s="13"/>
      <c r="I221" s="8"/>
      <c r="J221" s="57"/>
      <c r="K221" s="8"/>
      <c r="L221" s="8"/>
      <c r="M221" s="57"/>
      <c r="N221" s="8"/>
      <c r="O221" s="70"/>
      <c r="P221" s="7"/>
      <c r="Q221" s="70"/>
      <c r="R221" s="7"/>
      <c r="S221" s="70"/>
      <c r="T221" s="7"/>
      <c r="U221" s="70"/>
      <c r="V221" s="7"/>
      <c r="W221" s="70"/>
      <c r="X221" s="7"/>
      <c r="Y221" s="70"/>
      <c r="Z221" s="7"/>
      <c r="AA221" s="70"/>
    </row>
    <row r="222" spans="1:27" x14ac:dyDescent="0.2">
      <c r="A222" s="14"/>
      <c r="B222" s="14"/>
      <c r="C222" s="9"/>
      <c r="D222" s="2"/>
      <c r="E222" s="5"/>
      <c r="F222" s="13"/>
      <c r="G222" s="13"/>
      <c r="H222" s="13"/>
      <c r="I222" s="8"/>
      <c r="J222" s="57"/>
      <c r="K222" s="8"/>
      <c r="L222" s="8"/>
      <c r="M222" s="57"/>
      <c r="N222" s="8"/>
      <c r="O222" s="70"/>
      <c r="P222" s="7"/>
      <c r="Q222" s="70"/>
      <c r="R222" s="7"/>
      <c r="S222" s="70"/>
      <c r="T222" s="7"/>
      <c r="U222" s="70"/>
      <c r="V222" s="7"/>
      <c r="W222" s="70"/>
      <c r="X222" s="7"/>
      <c r="Y222" s="70"/>
      <c r="Z222" s="7"/>
      <c r="AA222" s="70"/>
    </row>
    <row r="223" spans="1:27" x14ac:dyDescent="0.2">
      <c r="A223" s="14"/>
      <c r="B223" s="14"/>
      <c r="C223" s="9"/>
      <c r="D223" s="2"/>
      <c r="E223" s="5"/>
      <c r="F223" s="13"/>
      <c r="G223" s="13"/>
      <c r="H223" s="13"/>
      <c r="I223" s="8"/>
      <c r="J223" s="57"/>
      <c r="K223" s="8"/>
      <c r="L223" s="8"/>
      <c r="M223" s="57"/>
      <c r="N223" s="8"/>
      <c r="O223" s="70"/>
      <c r="P223" s="7"/>
      <c r="Q223" s="70"/>
      <c r="R223" s="7"/>
      <c r="S223" s="70"/>
      <c r="T223" s="7"/>
      <c r="U223" s="70"/>
      <c r="V223" s="7"/>
      <c r="W223" s="70"/>
      <c r="X223" s="7"/>
      <c r="Y223" s="70"/>
      <c r="Z223" s="7"/>
      <c r="AA223" s="70"/>
    </row>
    <row r="224" spans="1:27" x14ac:dyDescent="0.2">
      <c r="A224" s="14"/>
      <c r="B224" s="14"/>
      <c r="C224" s="9"/>
      <c r="D224" s="2"/>
      <c r="E224" s="5"/>
      <c r="F224" s="13"/>
      <c r="G224" s="13"/>
      <c r="H224" s="13"/>
      <c r="I224" s="8"/>
      <c r="J224" s="57"/>
      <c r="K224" s="8"/>
      <c r="L224" s="8"/>
      <c r="M224" s="57"/>
      <c r="N224" s="8"/>
      <c r="O224" s="70"/>
      <c r="P224" s="7"/>
      <c r="Q224" s="70"/>
      <c r="R224" s="7"/>
      <c r="S224" s="70"/>
      <c r="T224" s="7"/>
      <c r="U224" s="70"/>
      <c r="V224" s="7"/>
      <c r="W224" s="70"/>
      <c r="X224" s="7"/>
      <c r="Y224" s="70"/>
      <c r="Z224" s="7"/>
      <c r="AA224" s="70"/>
    </row>
    <row r="225" spans="1:27" x14ac:dyDescent="0.2">
      <c r="A225" s="14"/>
      <c r="B225" s="14"/>
      <c r="C225" s="9"/>
      <c r="D225" s="2"/>
      <c r="E225" s="5"/>
      <c r="F225" s="13"/>
      <c r="G225" s="13"/>
      <c r="H225" s="13"/>
      <c r="I225" s="8"/>
      <c r="J225" s="57"/>
      <c r="K225" s="8"/>
      <c r="L225" s="8"/>
      <c r="M225" s="57"/>
      <c r="N225" s="8"/>
      <c r="O225" s="70"/>
      <c r="P225" s="7"/>
      <c r="Q225" s="70"/>
      <c r="R225" s="7"/>
      <c r="S225" s="70"/>
      <c r="T225" s="7"/>
      <c r="U225" s="70"/>
      <c r="V225" s="7"/>
      <c r="W225" s="70"/>
      <c r="X225" s="7"/>
      <c r="Y225" s="70"/>
      <c r="Z225" s="7"/>
      <c r="AA225" s="70"/>
    </row>
    <row r="226" spans="1:27" x14ac:dyDescent="0.2">
      <c r="A226" s="14"/>
      <c r="B226" s="14"/>
      <c r="C226" s="9"/>
      <c r="D226" s="2"/>
      <c r="E226" s="5"/>
      <c r="F226" s="13"/>
      <c r="G226" s="13"/>
      <c r="H226" s="13"/>
      <c r="I226" s="8"/>
      <c r="J226" s="57"/>
      <c r="K226" s="8"/>
      <c r="L226" s="8"/>
      <c r="M226" s="57"/>
      <c r="N226" s="8"/>
      <c r="O226" s="70"/>
      <c r="P226" s="7"/>
      <c r="Q226" s="70"/>
      <c r="R226" s="7"/>
      <c r="S226" s="70"/>
      <c r="T226" s="7"/>
      <c r="U226" s="70"/>
      <c r="V226" s="7"/>
      <c r="W226" s="70"/>
      <c r="X226" s="7"/>
      <c r="Y226" s="70"/>
      <c r="Z226" s="7"/>
      <c r="AA226" s="70"/>
    </row>
    <row r="227" spans="1:27" x14ac:dyDescent="0.2">
      <c r="A227" s="14"/>
      <c r="B227" s="14"/>
      <c r="C227" s="9"/>
      <c r="D227" s="2"/>
      <c r="E227" s="5"/>
      <c r="F227" s="13"/>
      <c r="G227" s="13"/>
      <c r="H227" s="13"/>
      <c r="I227" s="8"/>
      <c r="J227" s="57"/>
      <c r="K227" s="8"/>
      <c r="L227" s="8"/>
      <c r="M227" s="57"/>
      <c r="N227" s="8"/>
      <c r="O227" s="70"/>
      <c r="P227" s="7"/>
      <c r="Q227" s="70"/>
      <c r="R227" s="7"/>
      <c r="S227" s="70"/>
      <c r="T227" s="7"/>
      <c r="U227" s="70"/>
      <c r="V227" s="7"/>
      <c r="W227" s="70"/>
      <c r="X227" s="7"/>
      <c r="Y227" s="70"/>
      <c r="Z227" s="7"/>
      <c r="AA227" s="70"/>
    </row>
    <row r="228" spans="1:27" x14ac:dyDescent="0.2">
      <c r="A228" s="14"/>
      <c r="B228" s="14"/>
      <c r="C228" s="9"/>
      <c r="D228" s="2"/>
      <c r="E228" s="5"/>
      <c r="F228" s="13"/>
      <c r="G228" s="13"/>
      <c r="H228" s="13"/>
      <c r="I228" s="8"/>
      <c r="J228" s="57"/>
      <c r="K228" s="8"/>
      <c r="L228" s="8"/>
      <c r="M228" s="57"/>
      <c r="N228" s="8"/>
      <c r="O228" s="70"/>
      <c r="P228" s="7"/>
      <c r="Q228" s="70"/>
      <c r="R228" s="7"/>
      <c r="S228" s="70"/>
      <c r="T228" s="7"/>
      <c r="U228" s="70"/>
      <c r="V228" s="7"/>
      <c r="W228" s="70"/>
      <c r="X228" s="7"/>
      <c r="Y228" s="70"/>
      <c r="Z228" s="7"/>
      <c r="AA228" s="70"/>
    </row>
    <row r="229" spans="1:27" x14ac:dyDescent="0.2">
      <c r="A229" s="14"/>
      <c r="B229" s="14"/>
      <c r="C229" s="9"/>
      <c r="D229" s="2"/>
      <c r="E229" s="5"/>
      <c r="F229" s="13"/>
      <c r="G229" s="13"/>
      <c r="H229" s="13"/>
      <c r="I229" s="8"/>
      <c r="J229" s="57"/>
      <c r="K229" s="8"/>
      <c r="L229" s="8"/>
      <c r="M229" s="57"/>
      <c r="N229" s="8"/>
      <c r="O229" s="70"/>
      <c r="P229" s="7"/>
      <c r="Q229" s="70"/>
      <c r="R229" s="7"/>
      <c r="S229" s="70"/>
      <c r="T229" s="7"/>
      <c r="U229" s="70"/>
      <c r="V229" s="7"/>
      <c r="W229" s="70"/>
      <c r="X229" s="7"/>
      <c r="Y229" s="70"/>
      <c r="Z229" s="7"/>
      <c r="AA229" s="70"/>
    </row>
    <row r="230" spans="1:27" x14ac:dyDescent="0.2">
      <c r="A230" s="14"/>
      <c r="B230" s="14"/>
      <c r="C230" s="9"/>
      <c r="D230" s="2"/>
      <c r="E230" s="5"/>
      <c r="F230" s="13"/>
      <c r="G230" s="13"/>
      <c r="H230" s="13"/>
      <c r="I230" s="8"/>
      <c r="J230" s="57"/>
      <c r="K230" s="8"/>
      <c r="L230" s="8"/>
      <c r="M230" s="57"/>
      <c r="N230" s="8"/>
      <c r="O230" s="70"/>
      <c r="P230" s="7"/>
      <c r="Q230" s="70"/>
      <c r="R230" s="7"/>
      <c r="S230" s="70"/>
      <c r="T230" s="7"/>
      <c r="U230" s="70"/>
      <c r="V230" s="7"/>
      <c r="W230" s="70"/>
      <c r="X230" s="7"/>
      <c r="Y230" s="70"/>
      <c r="Z230" s="7"/>
      <c r="AA230" s="70"/>
    </row>
    <row r="231" spans="1:27" x14ac:dyDescent="0.2">
      <c r="A231" s="14"/>
      <c r="B231" s="14"/>
      <c r="C231" s="9"/>
      <c r="D231" s="2"/>
      <c r="E231" s="5"/>
      <c r="F231" s="13"/>
      <c r="G231" s="13"/>
      <c r="H231" s="13"/>
      <c r="I231" s="8"/>
      <c r="J231" s="57"/>
      <c r="K231" s="8"/>
      <c r="L231" s="8"/>
      <c r="M231" s="57"/>
      <c r="N231" s="8"/>
      <c r="O231" s="70"/>
      <c r="P231" s="7"/>
      <c r="Q231" s="70"/>
      <c r="R231" s="7"/>
      <c r="S231" s="70"/>
      <c r="T231" s="7"/>
      <c r="U231" s="70"/>
      <c r="V231" s="7"/>
      <c r="W231" s="70"/>
      <c r="X231" s="7"/>
      <c r="Y231" s="70"/>
      <c r="Z231" s="7"/>
      <c r="AA231" s="70"/>
    </row>
    <row r="232" spans="1:27" x14ac:dyDescent="0.2">
      <c r="A232" s="14"/>
      <c r="B232" s="14"/>
      <c r="C232" s="9"/>
      <c r="D232" s="2"/>
      <c r="E232" s="5"/>
      <c r="F232" s="13"/>
      <c r="G232" s="13"/>
      <c r="H232" s="13"/>
      <c r="I232" s="8"/>
      <c r="J232" s="57"/>
      <c r="K232" s="8"/>
      <c r="L232" s="8"/>
      <c r="M232" s="57"/>
      <c r="N232" s="8"/>
      <c r="O232" s="70"/>
      <c r="P232" s="7"/>
      <c r="Q232" s="70"/>
      <c r="R232" s="7"/>
      <c r="S232" s="70"/>
      <c r="T232" s="7"/>
      <c r="U232" s="70"/>
      <c r="V232" s="7"/>
      <c r="W232" s="70"/>
      <c r="X232" s="7"/>
      <c r="Y232" s="70"/>
      <c r="Z232" s="7"/>
      <c r="AA232" s="70"/>
    </row>
    <row r="233" spans="1:27" x14ac:dyDescent="0.2">
      <c r="A233" s="14"/>
      <c r="B233" s="14"/>
      <c r="C233" s="9"/>
      <c r="D233" s="2"/>
      <c r="E233" s="5"/>
      <c r="F233" s="13"/>
      <c r="G233" s="13"/>
      <c r="H233" s="13"/>
      <c r="I233" s="8"/>
      <c r="J233" s="57"/>
      <c r="K233" s="8"/>
      <c r="L233" s="8"/>
      <c r="M233" s="57"/>
      <c r="N233" s="8"/>
      <c r="O233" s="70"/>
      <c r="P233" s="7"/>
      <c r="Q233" s="70"/>
      <c r="R233" s="7"/>
      <c r="S233" s="70"/>
      <c r="T233" s="7"/>
      <c r="U233" s="70"/>
      <c r="V233" s="7"/>
      <c r="W233" s="70"/>
      <c r="X233" s="7"/>
      <c r="Y233" s="70"/>
      <c r="Z233" s="7"/>
      <c r="AA233" s="70"/>
    </row>
    <row r="234" spans="1:27" x14ac:dyDescent="0.2">
      <c r="A234" s="14"/>
      <c r="B234" s="14"/>
      <c r="C234" s="9"/>
      <c r="D234" s="2"/>
      <c r="E234" s="5"/>
      <c r="F234" s="13"/>
      <c r="G234" s="13"/>
      <c r="H234" s="13"/>
      <c r="I234" s="8"/>
      <c r="J234" s="57"/>
      <c r="K234" s="8"/>
      <c r="L234" s="8"/>
      <c r="M234" s="57"/>
      <c r="N234" s="8"/>
      <c r="O234" s="70"/>
      <c r="P234" s="7"/>
      <c r="Q234" s="70"/>
      <c r="R234" s="7"/>
      <c r="S234" s="70"/>
      <c r="T234" s="7"/>
      <c r="U234" s="70"/>
      <c r="V234" s="7"/>
      <c r="W234" s="70"/>
      <c r="X234" s="7"/>
      <c r="Y234" s="70"/>
      <c r="Z234" s="7"/>
      <c r="AA234" s="70"/>
    </row>
    <row r="235" spans="1:27" x14ac:dyDescent="0.2">
      <c r="A235" s="14"/>
      <c r="B235" s="14"/>
      <c r="C235" s="9"/>
      <c r="D235" s="2"/>
      <c r="E235" s="5"/>
      <c r="F235" s="13"/>
      <c r="G235" s="13"/>
      <c r="H235" s="13"/>
      <c r="I235" s="8"/>
      <c r="J235" s="57"/>
      <c r="K235" s="8"/>
      <c r="L235" s="8"/>
      <c r="M235" s="57"/>
      <c r="N235" s="8"/>
      <c r="O235" s="70"/>
      <c r="P235" s="7"/>
      <c r="Q235" s="70"/>
      <c r="R235" s="7"/>
      <c r="S235" s="70"/>
      <c r="T235" s="7"/>
      <c r="U235" s="70"/>
      <c r="V235" s="7"/>
      <c r="W235" s="70"/>
      <c r="X235" s="7"/>
      <c r="Y235" s="70"/>
      <c r="Z235" s="7"/>
      <c r="AA235" s="70"/>
    </row>
    <row r="236" spans="1:27" x14ac:dyDescent="0.2">
      <c r="A236" s="14"/>
      <c r="B236" s="14"/>
      <c r="C236" s="9"/>
      <c r="D236" s="2"/>
      <c r="E236" s="5"/>
      <c r="F236" s="13"/>
      <c r="G236" s="13"/>
      <c r="H236" s="13"/>
      <c r="I236" s="8"/>
      <c r="J236" s="57"/>
      <c r="K236" s="8"/>
      <c r="L236" s="8"/>
      <c r="M236" s="57"/>
      <c r="N236" s="8"/>
      <c r="O236" s="70"/>
      <c r="P236" s="7"/>
      <c r="Q236" s="70"/>
      <c r="R236" s="7"/>
      <c r="S236" s="70"/>
      <c r="T236" s="7"/>
      <c r="U236" s="70"/>
      <c r="V236" s="7"/>
      <c r="W236" s="70"/>
      <c r="X236" s="7"/>
      <c r="Y236" s="70"/>
      <c r="Z236" s="7"/>
      <c r="AA236" s="70"/>
    </row>
    <row r="237" spans="1:27" x14ac:dyDescent="0.2">
      <c r="A237" s="14"/>
      <c r="B237" s="14"/>
      <c r="C237" s="9"/>
      <c r="D237" s="2"/>
      <c r="E237" s="5"/>
      <c r="F237" s="13"/>
      <c r="G237" s="13"/>
      <c r="H237" s="13"/>
      <c r="I237" s="8"/>
      <c r="J237" s="57"/>
      <c r="K237" s="8"/>
      <c r="L237" s="8"/>
      <c r="M237" s="57"/>
      <c r="N237" s="8"/>
      <c r="O237" s="70"/>
      <c r="P237" s="7"/>
      <c r="Q237" s="70"/>
      <c r="R237" s="7"/>
      <c r="S237" s="70"/>
      <c r="T237" s="7"/>
      <c r="U237" s="70"/>
      <c r="V237" s="7"/>
      <c r="W237" s="70"/>
      <c r="X237" s="7"/>
      <c r="Y237" s="70"/>
      <c r="Z237" s="7"/>
      <c r="AA237" s="70"/>
    </row>
    <row r="238" spans="1:27" x14ac:dyDescent="0.2">
      <c r="A238" s="14"/>
      <c r="B238" s="14"/>
      <c r="C238" s="9"/>
      <c r="D238" s="2"/>
      <c r="E238" s="5"/>
      <c r="F238" s="13"/>
      <c r="G238" s="13"/>
      <c r="H238" s="13"/>
      <c r="I238" s="8"/>
      <c r="J238" s="57"/>
      <c r="K238" s="8"/>
      <c r="L238" s="8"/>
      <c r="M238" s="57"/>
      <c r="N238" s="8"/>
      <c r="O238" s="70"/>
      <c r="P238" s="7"/>
      <c r="Q238" s="70"/>
      <c r="R238" s="7"/>
      <c r="S238" s="70"/>
      <c r="T238" s="7"/>
      <c r="U238" s="70"/>
      <c r="V238" s="7"/>
      <c r="W238" s="70"/>
      <c r="X238" s="7"/>
      <c r="Y238" s="70"/>
      <c r="Z238" s="7"/>
      <c r="AA238" s="70"/>
    </row>
    <row r="239" spans="1:27" x14ac:dyDescent="0.2">
      <c r="A239" s="14"/>
      <c r="B239" s="14"/>
      <c r="C239" s="9"/>
      <c r="D239" s="2"/>
      <c r="E239" s="5"/>
      <c r="F239" s="13"/>
      <c r="G239" s="13"/>
      <c r="H239" s="13"/>
      <c r="I239" s="8"/>
      <c r="J239" s="57"/>
      <c r="K239" s="8"/>
      <c r="L239" s="8"/>
      <c r="M239" s="57"/>
      <c r="N239" s="8"/>
      <c r="O239" s="70"/>
      <c r="P239" s="7"/>
      <c r="Q239" s="70"/>
      <c r="R239" s="7"/>
      <c r="S239" s="70"/>
      <c r="T239" s="7"/>
      <c r="U239" s="70"/>
      <c r="V239" s="7"/>
      <c r="W239" s="70"/>
      <c r="X239" s="7"/>
      <c r="Y239" s="70"/>
      <c r="Z239" s="7"/>
      <c r="AA239" s="70"/>
    </row>
    <row r="240" spans="1:27" x14ac:dyDescent="0.2">
      <c r="A240" s="14"/>
      <c r="B240" s="14"/>
      <c r="C240" s="9"/>
      <c r="D240" s="2"/>
      <c r="E240" s="5"/>
      <c r="F240" s="13"/>
      <c r="G240" s="13"/>
      <c r="H240" s="13"/>
      <c r="I240" s="8"/>
      <c r="J240" s="57"/>
      <c r="K240" s="8"/>
      <c r="L240" s="8"/>
      <c r="M240" s="57"/>
      <c r="N240" s="8"/>
      <c r="O240" s="70"/>
      <c r="P240" s="7"/>
      <c r="Q240" s="70"/>
      <c r="R240" s="7"/>
      <c r="S240" s="70"/>
      <c r="T240" s="7"/>
      <c r="U240" s="70"/>
      <c r="V240" s="7"/>
      <c r="W240" s="70"/>
      <c r="X240" s="7"/>
      <c r="Y240" s="70"/>
      <c r="Z240" s="7"/>
      <c r="AA240" s="70"/>
    </row>
    <row r="241" spans="1:27" x14ac:dyDescent="0.2">
      <c r="A241" s="14"/>
      <c r="B241" s="14"/>
      <c r="C241" s="9"/>
      <c r="D241" s="2"/>
      <c r="E241" s="5"/>
      <c r="F241" s="13"/>
      <c r="G241" s="13"/>
      <c r="H241" s="13"/>
      <c r="I241" s="8"/>
      <c r="J241" s="57"/>
      <c r="K241" s="8"/>
      <c r="L241" s="8"/>
      <c r="M241" s="57"/>
      <c r="N241" s="8"/>
      <c r="O241" s="70"/>
      <c r="P241" s="7"/>
      <c r="Q241" s="70"/>
      <c r="R241" s="7"/>
      <c r="S241" s="70"/>
      <c r="T241" s="7"/>
      <c r="U241" s="70"/>
      <c r="V241" s="7"/>
      <c r="W241" s="70"/>
      <c r="X241" s="7"/>
      <c r="Y241" s="70"/>
      <c r="Z241" s="7"/>
      <c r="AA241" s="70"/>
    </row>
    <row r="242" spans="1:27" x14ac:dyDescent="0.2">
      <c r="A242" s="14"/>
      <c r="B242" s="14"/>
      <c r="C242" s="9"/>
      <c r="D242" s="2"/>
      <c r="E242" s="5"/>
      <c r="F242" s="13"/>
      <c r="G242" s="13"/>
      <c r="H242" s="13"/>
      <c r="I242" s="8"/>
      <c r="J242" s="57"/>
      <c r="K242" s="8"/>
      <c r="L242" s="8"/>
      <c r="M242" s="57"/>
      <c r="N242" s="8"/>
      <c r="O242" s="70"/>
      <c r="P242" s="7"/>
      <c r="Q242" s="70"/>
      <c r="R242" s="7"/>
      <c r="S242" s="70"/>
      <c r="T242" s="7"/>
      <c r="U242" s="70"/>
      <c r="V242" s="7"/>
      <c r="W242" s="70"/>
      <c r="X242" s="7"/>
      <c r="Y242" s="70"/>
      <c r="Z242" s="7"/>
      <c r="AA242" s="70"/>
    </row>
    <row r="243" spans="1:27" x14ac:dyDescent="0.2">
      <c r="A243" s="14"/>
      <c r="B243" s="14"/>
      <c r="C243" s="9"/>
      <c r="D243" s="2"/>
      <c r="E243" s="5"/>
      <c r="F243" s="13"/>
      <c r="G243" s="13"/>
      <c r="H243" s="13"/>
      <c r="I243" s="8"/>
      <c r="J243" s="57"/>
      <c r="K243" s="8"/>
      <c r="L243" s="8"/>
      <c r="M243" s="70"/>
      <c r="N243" s="7"/>
      <c r="O243" s="70"/>
      <c r="P243" s="7"/>
      <c r="Q243" s="70"/>
      <c r="R243" s="7"/>
      <c r="S243" s="70"/>
      <c r="T243" s="7"/>
      <c r="U243" s="70"/>
      <c r="V243" s="7"/>
      <c r="W243" s="70"/>
      <c r="X243" s="7"/>
      <c r="Y243" s="70"/>
      <c r="Z243" s="7"/>
      <c r="AA243" s="70"/>
    </row>
    <row r="244" spans="1:27" x14ac:dyDescent="0.2">
      <c r="A244" s="14"/>
      <c r="B244" s="14"/>
      <c r="C244" s="9"/>
      <c r="D244" s="2"/>
      <c r="E244" s="5"/>
      <c r="F244" s="13"/>
      <c r="G244" s="13"/>
      <c r="H244" s="13"/>
      <c r="I244" s="8"/>
      <c r="J244" s="57"/>
      <c r="K244" s="8"/>
      <c r="L244" s="8"/>
      <c r="M244" s="70"/>
      <c r="N244" s="7"/>
      <c r="O244" s="70"/>
      <c r="P244" s="7"/>
      <c r="Q244" s="70"/>
      <c r="R244" s="7"/>
      <c r="S244" s="70"/>
      <c r="T244" s="7"/>
      <c r="U244" s="70"/>
      <c r="V244" s="7"/>
      <c r="W244" s="70"/>
      <c r="X244" s="7"/>
      <c r="Y244" s="70"/>
      <c r="Z244" s="7"/>
      <c r="AA244" s="70"/>
    </row>
    <row r="245" spans="1:27" x14ac:dyDescent="0.2">
      <c r="A245" s="14"/>
      <c r="B245" s="14"/>
      <c r="C245" s="9"/>
      <c r="D245" s="2"/>
      <c r="E245" s="5"/>
      <c r="F245" s="13"/>
      <c r="G245" s="13"/>
      <c r="H245" s="13"/>
      <c r="I245" s="8"/>
      <c r="J245" s="57"/>
      <c r="K245" s="8"/>
      <c r="L245" s="8"/>
      <c r="M245" s="70"/>
      <c r="N245" s="7"/>
      <c r="O245" s="70"/>
      <c r="P245" s="7"/>
      <c r="Q245" s="70"/>
      <c r="R245" s="7"/>
      <c r="S245" s="70"/>
      <c r="T245" s="7"/>
      <c r="U245" s="70"/>
      <c r="V245" s="7"/>
      <c r="W245" s="70"/>
      <c r="X245" s="7"/>
      <c r="Y245" s="70"/>
      <c r="Z245" s="7"/>
      <c r="AA245" s="70"/>
    </row>
    <row r="246" spans="1:27" x14ac:dyDescent="0.2">
      <c r="A246" s="14"/>
      <c r="B246" s="14"/>
      <c r="C246" s="9"/>
      <c r="D246" s="2"/>
      <c r="E246" s="5"/>
      <c r="F246" s="13"/>
      <c r="G246" s="13"/>
      <c r="H246" s="13"/>
      <c r="I246" s="8"/>
      <c r="J246" s="57"/>
      <c r="K246" s="8"/>
      <c r="L246" s="8"/>
      <c r="M246" s="70"/>
      <c r="N246" s="7"/>
      <c r="O246" s="70"/>
      <c r="P246" s="7"/>
      <c r="Q246" s="70"/>
      <c r="R246" s="7"/>
      <c r="S246" s="70"/>
      <c r="T246" s="7"/>
      <c r="U246" s="70"/>
      <c r="V246" s="7"/>
      <c r="W246" s="70"/>
      <c r="X246" s="7"/>
      <c r="Y246" s="70"/>
      <c r="Z246" s="7"/>
      <c r="AA246" s="70"/>
    </row>
    <row r="247" spans="1:27" x14ac:dyDescent="0.2">
      <c r="A247" s="14"/>
      <c r="B247" s="14"/>
      <c r="C247" s="9"/>
      <c r="D247" s="2"/>
      <c r="E247" s="5"/>
      <c r="F247" s="13"/>
      <c r="G247" s="13"/>
      <c r="H247" s="13"/>
      <c r="I247" s="8"/>
      <c r="J247" s="57"/>
      <c r="K247" s="8"/>
      <c r="L247" s="8"/>
      <c r="M247" s="70"/>
      <c r="N247" s="7"/>
      <c r="O247" s="70"/>
      <c r="P247" s="7"/>
      <c r="Q247" s="70"/>
      <c r="R247" s="7"/>
      <c r="S247" s="70"/>
      <c r="T247" s="7"/>
      <c r="U247" s="70"/>
      <c r="V247" s="7"/>
      <c r="W247" s="70"/>
      <c r="X247" s="7"/>
      <c r="Y247" s="70"/>
      <c r="Z247" s="7"/>
      <c r="AA247" s="70"/>
    </row>
    <row r="248" spans="1:27" x14ac:dyDescent="0.2">
      <c r="A248" s="14"/>
      <c r="B248" s="14"/>
      <c r="C248" s="9"/>
      <c r="D248" s="2"/>
      <c r="E248" s="5"/>
      <c r="F248" s="13"/>
      <c r="G248" s="13"/>
      <c r="H248" s="13"/>
      <c r="I248" s="8"/>
      <c r="J248" s="57"/>
      <c r="K248" s="8"/>
      <c r="L248" s="8"/>
      <c r="M248" s="70"/>
      <c r="N248" s="7"/>
      <c r="O248" s="70"/>
      <c r="P248" s="7"/>
      <c r="Q248" s="70"/>
      <c r="R248" s="7"/>
      <c r="S248" s="70"/>
      <c r="T248" s="7"/>
      <c r="U248" s="70"/>
      <c r="V248" s="7"/>
      <c r="W248" s="70"/>
      <c r="X248" s="7"/>
      <c r="Y248" s="70"/>
      <c r="Z248" s="7"/>
      <c r="AA248" s="70"/>
    </row>
    <row r="249" spans="1:27" x14ac:dyDescent="0.2">
      <c r="A249" s="14"/>
      <c r="B249" s="14"/>
      <c r="C249" s="9"/>
      <c r="D249" s="2"/>
      <c r="E249" s="5"/>
      <c r="F249" s="13"/>
      <c r="G249" s="13"/>
      <c r="H249" s="13"/>
      <c r="I249" s="8"/>
      <c r="J249" s="57"/>
      <c r="K249" s="8"/>
      <c r="L249" s="8"/>
      <c r="M249" s="70"/>
      <c r="N249" s="7"/>
      <c r="O249" s="70"/>
      <c r="P249" s="7"/>
      <c r="Q249" s="70"/>
      <c r="R249" s="7"/>
      <c r="S249" s="70"/>
      <c r="T249" s="7"/>
      <c r="U249" s="70"/>
      <c r="V249" s="7"/>
      <c r="W249" s="70"/>
      <c r="X249" s="7"/>
      <c r="Y249" s="70"/>
      <c r="Z249" s="7"/>
      <c r="AA249" s="70"/>
    </row>
    <row r="250" spans="1:27" x14ac:dyDescent="0.2">
      <c r="A250" s="14"/>
      <c r="B250" s="14"/>
      <c r="C250" s="9"/>
      <c r="D250" s="2"/>
      <c r="E250" s="5"/>
      <c r="F250" s="13"/>
      <c r="G250" s="13"/>
      <c r="H250" s="13"/>
      <c r="I250" s="8"/>
      <c r="J250" s="57"/>
      <c r="K250" s="8"/>
      <c r="L250" s="8"/>
      <c r="M250" s="70"/>
      <c r="N250" s="7"/>
      <c r="O250" s="70"/>
      <c r="P250" s="7"/>
      <c r="Q250" s="70"/>
      <c r="R250" s="7"/>
      <c r="S250" s="70"/>
      <c r="T250" s="7"/>
      <c r="U250" s="70"/>
      <c r="V250" s="7"/>
      <c r="W250" s="70"/>
      <c r="X250" s="7"/>
      <c r="Y250" s="70"/>
      <c r="Z250" s="7"/>
      <c r="AA250" s="70"/>
    </row>
    <row r="251" spans="1:27" x14ac:dyDescent="0.2">
      <c r="A251" s="14"/>
      <c r="B251" s="14"/>
      <c r="C251" s="9"/>
      <c r="D251" s="2"/>
      <c r="E251" s="5"/>
      <c r="F251" s="13"/>
      <c r="G251" s="13"/>
      <c r="H251" s="13"/>
      <c r="I251" s="8"/>
      <c r="J251" s="57"/>
      <c r="K251" s="8"/>
      <c r="L251" s="8"/>
      <c r="M251" s="70"/>
      <c r="N251" s="7"/>
      <c r="O251" s="70"/>
      <c r="P251" s="7"/>
      <c r="Q251" s="70"/>
      <c r="R251" s="7"/>
      <c r="S251" s="70"/>
      <c r="T251" s="7"/>
      <c r="U251" s="70"/>
      <c r="V251" s="7"/>
      <c r="W251" s="70"/>
      <c r="X251" s="7"/>
      <c r="Y251" s="70"/>
      <c r="Z251" s="7"/>
      <c r="AA251" s="70"/>
    </row>
    <row r="252" spans="1:27" x14ac:dyDescent="0.2">
      <c r="A252" s="14"/>
      <c r="B252" s="14"/>
      <c r="C252" s="9"/>
      <c r="D252" s="2"/>
      <c r="E252" s="5"/>
      <c r="F252" s="13"/>
      <c r="G252" s="13"/>
      <c r="H252" s="13"/>
      <c r="I252" s="8"/>
      <c r="J252" s="57"/>
      <c r="K252" s="8"/>
      <c r="L252" s="8"/>
      <c r="M252" s="70"/>
      <c r="N252" s="7"/>
      <c r="O252" s="70"/>
      <c r="P252" s="7"/>
      <c r="Q252" s="70"/>
      <c r="R252" s="7"/>
      <c r="S252" s="70"/>
      <c r="T252" s="7"/>
      <c r="U252" s="70"/>
      <c r="V252" s="7"/>
      <c r="W252" s="70"/>
      <c r="X252" s="7"/>
      <c r="Y252" s="70"/>
      <c r="Z252" s="7"/>
      <c r="AA252" s="70"/>
    </row>
    <row r="253" spans="1:27" x14ac:dyDescent="0.2">
      <c r="A253" s="14"/>
      <c r="B253" s="14"/>
      <c r="C253" s="9"/>
      <c r="D253" s="2"/>
      <c r="E253" s="5"/>
      <c r="F253" s="13"/>
      <c r="G253" s="13"/>
      <c r="H253" s="13"/>
      <c r="I253" s="8"/>
      <c r="J253" s="57"/>
      <c r="K253" s="8"/>
      <c r="L253" s="8"/>
      <c r="M253" s="70"/>
      <c r="N253" s="7"/>
      <c r="O253" s="70"/>
      <c r="P253" s="7"/>
      <c r="Q253" s="70"/>
      <c r="R253" s="7"/>
      <c r="S253" s="70"/>
      <c r="T253" s="7"/>
      <c r="U253" s="70"/>
      <c r="V253" s="7"/>
      <c r="W253" s="70"/>
      <c r="X253" s="7"/>
      <c r="Y253" s="70"/>
      <c r="Z253" s="7"/>
      <c r="AA253" s="70"/>
    </row>
    <row r="254" spans="1:27" x14ac:dyDescent="0.2">
      <c r="A254" s="14"/>
      <c r="B254" s="14"/>
      <c r="C254" s="9"/>
      <c r="D254" s="2"/>
      <c r="E254" s="5"/>
      <c r="F254" s="13"/>
      <c r="G254" s="13"/>
      <c r="H254" s="13"/>
      <c r="I254" s="8"/>
      <c r="J254" s="57"/>
      <c r="K254" s="8"/>
      <c r="L254" s="8"/>
      <c r="M254" s="70"/>
      <c r="N254" s="7"/>
      <c r="O254" s="70"/>
      <c r="P254" s="7"/>
      <c r="Q254" s="70"/>
      <c r="R254" s="7"/>
      <c r="S254" s="70"/>
      <c r="T254" s="7"/>
      <c r="U254" s="70"/>
      <c r="V254" s="7"/>
      <c r="W254" s="70"/>
      <c r="X254" s="7"/>
      <c r="Y254" s="70"/>
      <c r="Z254" s="7"/>
      <c r="AA254" s="70"/>
    </row>
    <row r="255" spans="1:27" x14ac:dyDescent="0.2">
      <c r="A255" s="14"/>
      <c r="B255" s="14"/>
      <c r="C255" s="9"/>
      <c r="D255" s="2"/>
      <c r="E255" s="5"/>
      <c r="F255" s="13"/>
      <c r="G255" s="13"/>
      <c r="H255" s="13"/>
      <c r="I255" s="8"/>
      <c r="J255" s="57"/>
      <c r="K255" s="8"/>
      <c r="L255" s="8"/>
      <c r="M255" s="70"/>
      <c r="N255" s="7"/>
      <c r="O255" s="70"/>
      <c r="P255" s="7"/>
      <c r="Q255" s="70"/>
      <c r="R255" s="7"/>
      <c r="S255" s="70"/>
      <c r="T255" s="7"/>
      <c r="U255" s="70"/>
      <c r="V255" s="7"/>
      <c r="W255" s="70"/>
      <c r="X255" s="7"/>
      <c r="Y255" s="70"/>
      <c r="Z255" s="7"/>
      <c r="AA255" s="70"/>
    </row>
    <row r="256" spans="1:27" x14ac:dyDescent="0.2">
      <c r="A256" s="14"/>
      <c r="B256" s="14"/>
      <c r="C256" s="9"/>
      <c r="D256" s="2"/>
      <c r="E256" s="5"/>
      <c r="F256" s="13"/>
      <c r="G256" s="13"/>
      <c r="H256" s="13"/>
      <c r="I256" s="8"/>
      <c r="J256" s="57"/>
      <c r="K256" s="8"/>
      <c r="L256" s="8"/>
      <c r="M256" s="70"/>
      <c r="N256" s="7"/>
      <c r="O256" s="70"/>
      <c r="P256" s="7"/>
      <c r="Q256" s="70"/>
      <c r="R256" s="7"/>
      <c r="S256" s="70"/>
      <c r="T256" s="7"/>
      <c r="U256" s="70"/>
      <c r="V256" s="7"/>
      <c r="W256" s="70"/>
      <c r="X256" s="7"/>
      <c r="Y256" s="70"/>
      <c r="Z256" s="7"/>
      <c r="AA256" s="70"/>
    </row>
    <row r="257" spans="1:27" x14ac:dyDescent="0.2">
      <c r="A257" s="14"/>
      <c r="B257" s="14"/>
      <c r="C257" s="9"/>
      <c r="D257" s="2"/>
      <c r="E257" s="5"/>
      <c r="F257" s="13"/>
      <c r="G257" s="13"/>
      <c r="H257" s="13"/>
      <c r="I257" s="8"/>
      <c r="J257" s="57"/>
      <c r="K257" s="8"/>
      <c r="L257" s="8"/>
      <c r="M257" s="70"/>
      <c r="N257" s="7"/>
      <c r="O257" s="70"/>
      <c r="P257" s="7"/>
      <c r="Q257" s="70"/>
      <c r="R257" s="7"/>
      <c r="S257" s="70"/>
      <c r="T257" s="7"/>
      <c r="U257" s="70"/>
      <c r="V257" s="7"/>
      <c r="W257" s="70"/>
      <c r="X257" s="7"/>
      <c r="Y257" s="70"/>
      <c r="Z257" s="7"/>
      <c r="AA257" s="70"/>
    </row>
    <row r="258" spans="1:27" x14ac:dyDescent="0.2">
      <c r="A258" s="14"/>
      <c r="B258" s="14"/>
      <c r="C258" s="9"/>
      <c r="D258" s="2"/>
      <c r="E258" s="5"/>
      <c r="F258" s="13"/>
      <c r="G258" s="13"/>
      <c r="H258" s="13"/>
      <c r="I258" s="8"/>
      <c r="J258" s="57"/>
      <c r="K258" s="8"/>
      <c r="L258" s="8"/>
      <c r="M258" s="70"/>
      <c r="N258" s="7"/>
      <c r="O258" s="70"/>
      <c r="P258" s="7"/>
      <c r="Q258" s="70"/>
      <c r="R258" s="7"/>
      <c r="S258" s="70"/>
      <c r="T258" s="7"/>
      <c r="U258" s="70"/>
      <c r="V258" s="7"/>
      <c r="W258" s="70"/>
      <c r="X258" s="7"/>
      <c r="Y258" s="70"/>
      <c r="Z258" s="7"/>
      <c r="AA258" s="70"/>
    </row>
    <row r="259" spans="1:27" x14ac:dyDescent="0.2">
      <c r="A259" s="14"/>
      <c r="B259" s="14"/>
      <c r="C259" s="9"/>
      <c r="D259" s="2"/>
      <c r="E259" s="5"/>
      <c r="F259" s="13"/>
      <c r="G259" s="13"/>
      <c r="H259" s="13"/>
      <c r="I259" s="8"/>
      <c r="J259" s="57"/>
      <c r="K259" s="8"/>
      <c r="L259" s="8"/>
      <c r="M259" s="70"/>
      <c r="N259" s="7"/>
      <c r="O259" s="70"/>
      <c r="P259" s="7"/>
      <c r="Q259" s="70"/>
      <c r="R259" s="7"/>
      <c r="S259" s="70"/>
      <c r="T259" s="7"/>
      <c r="U259" s="70"/>
      <c r="V259" s="7"/>
      <c r="W259" s="70"/>
      <c r="X259" s="7"/>
      <c r="Y259" s="70"/>
      <c r="Z259" s="7"/>
      <c r="AA259" s="70"/>
    </row>
    <row r="260" spans="1:27" x14ac:dyDescent="0.2">
      <c r="A260" s="14"/>
      <c r="B260" s="14"/>
      <c r="C260" s="9"/>
      <c r="D260" s="2"/>
      <c r="E260" s="5"/>
      <c r="F260" s="13"/>
      <c r="G260" s="13"/>
      <c r="H260" s="13"/>
      <c r="I260" s="8"/>
      <c r="J260" s="57"/>
      <c r="K260" s="8"/>
      <c r="L260" s="8"/>
      <c r="M260" s="70"/>
      <c r="N260" s="7"/>
      <c r="O260" s="70"/>
      <c r="P260" s="7"/>
      <c r="Q260" s="70"/>
      <c r="R260" s="7"/>
      <c r="S260" s="70"/>
      <c r="T260" s="7"/>
      <c r="U260" s="70"/>
      <c r="V260" s="7"/>
      <c r="W260" s="70"/>
      <c r="X260" s="7"/>
      <c r="Y260" s="70"/>
      <c r="Z260" s="7"/>
      <c r="AA260" s="70"/>
    </row>
    <row r="261" spans="1:27" x14ac:dyDescent="0.2">
      <c r="A261" s="14"/>
      <c r="B261" s="14"/>
      <c r="C261" s="9"/>
      <c r="D261" s="2"/>
      <c r="E261" s="5"/>
      <c r="F261" s="13"/>
      <c r="G261" s="13"/>
      <c r="H261" s="13"/>
      <c r="I261" s="8"/>
      <c r="J261" s="57"/>
      <c r="K261" s="8"/>
      <c r="L261" s="8"/>
      <c r="M261" s="70"/>
      <c r="N261" s="7"/>
      <c r="O261" s="70"/>
      <c r="P261" s="7"/>
      <c r="Q261" s="70"/>
      <c r="R261" s="7"/>
      <c r="S261" s="70"/>
      <c r="T261" s="7"/>
      <c r="U261" s="70"/>
      <c r="V261" s="7"/>
      <c r="W261" s="70"/>
      <c r="X261" s="7"/>
      <c r="Y261" s="70"/>
      <c r="Z261" s="7"/>
      <c r="AA261" s="70"/>
    </row>
    <row r="262" spans="1:27" x14ac:dyDescent="0.2">
      <c r="A262" s="14"/>
      <c r="B262" s="14"/>
      <c r="C262" s="9"/>
      <c r="D262" s="2"/>
      <c r="E262" s="5"/>
      <c r="F262" s="13"/>
      <c r="G262" s="13"/>
      <c r="H262" s="13"/>
      <c r="I262" s="8"/>
      <c r="J262" s="57"/>
      <c r="K262" s="8"/>
      <c r="L262" s="8"/>
      <c r="M262" s="70"/>
      <c r="N262" s="7"/>
      <c r="O262" s="70"/>
      <c r="P262" s="7"/>
      <c r="Q262" s="70"/>
      <c r="R262" s="7"/>
      <c r="S262" s="70"/>
      <c r="T262" s="7"/>
      <c r="U262" s="70"/>
      <c r="V262" s="7"/>
      <c r="W262" s="70"/>
      <c r="X262" s="7"/>
      <c r="Y262" s="70"/>
      <c r="Z262" s="7"/>
      <c r="AA262" s="70"/>
    </row>
    <row r="263" spans="1:27" x14ac:dyDescent="0.2">
      <c r="A263" s="14"/>
      <c r="B263" s="14"/>
      <c r="C263" s="9"/>
      <c r="D263" s="2"/>
      <c r="E263" s="5"/>
      <c r="F263" s="13"/>
      <c r="G263" s="13"/>
      <c r="H263" s="13"/>
      <c r="I263" s="8"/>
      <c r="J263" s="57"/>
      <c r="K263" s="8"/>
      <c r="L263" s="8"/>
      <c r="M263" s="70"/>
      <c r="N263" s="7"/>
      <c r="O263" s="70"/>
      <c r="P263" s="7"/>
      <c r="Q263" s="70"/>
      <c r="R263" s="7"/>
      <c r="S263" s="70"/>
      <c r="T263" s="7"/>
      <c r="U263" s="70"/>
      <c r="V263" s="7"/>
      <c r="W263" s="70"/>
      <c r="X263" s="7"/>
      <c r="Y263" s="70"/>
      <c r="Z263" s="7"/>
      <c r="AA263" s="70"/>
    </row>
    <row r="264" spans="1:27" x14ac:dyDescent="0.2">
      <c r="A264" s="14"/>
      <c r="B264" s="14"/>
      <c r="C264" s="9"/>
      <c r="D264" s="2"/>
      <c r="E264" s="5"/>
      <c r="F264" s="13"/>
      <c r="G264" s="13"/>
      <c r="H264" s="13"/>
      <c r="I264" s="8"/>
      <c r="J264" s="57"/>
      <c r="K264" s="8"/>
      <c r="L264" s="8"/>
      <c r="M264" s="70"/>
      <c r="N264" s="7"/>
      <c r="O264" s="70"/>
      <c r="P264" s="7"/>
      <c r="Q264" s="70"/>
      <c r="R264" s="7"/>
      <c r="S264" s="70"/>
      <c r="T264" s="7"/>
      <c r="U264" s="70"/>
      <c r="V264" s="7"/>
      <c r="W264" s="70"/>
      <c r="X264" s="7"/>
      <c r="Y264" s="70"/>
      <c r="Z264" s="7"/>
      <c r="AA264" s="70"/>
    </row>
    <row r="265" spans="1:27" x14ac:dyDescent="0.2">
      <c r="A265" s="14"/>
      <c r="B265" s="14"/>
      <c r="C265" s="9"/>
      <c r="D265" s="2"/>
      <c r="E265" s="5"/>
      <c r="F265" s="13"/>
      <c r="G265" s="13"/>
      <c r="H265" s="13"/>
      <c r="I265" s="8"/>
      <c r="J265" s="57"/>
      <c r="K265" s="8"/>
      <c r="L265" s="8"/>
      <c r="M265" s="70"/>
      <c r="N265" s="7"/>
      <c r="O265" s="70"/>
      <c r="P265" s="7"/>
      <c r="Q265" s="70"/>
      <c r="R265" s="7"/>
      <c r="S265" s="70"/>
      <c r="T265" s="7"/>
      <c r="U265" s="70"/>
      <c r="V265" s="7"/>
      <c r="W265" s="70"/>
      <c r="X265" s="7"/>
      <c r="Y265" s="70"/>
      <c r="Z265" s="7"/>
      <c r="AA265" s="70"/>
    </row>
    <row r="266" spans="1:27" x14ac:dyDescent="0.2">
      <c r="A266" s="14"/>
      <c r="B266" s="14"/>
      <c r="C266" s="9"/>
      <c r="D266" s="2"/>
      <c r="E266" s="5"/>
      <c r="F266" s="13"/>
      <c r="G266" s="13"/>
      <c r="H266" s="13"/>
      <c r="I266" s="8"/>
      <c r="J266" s="57"/>
      <c r="K266" s="8"/>
      <c r="L266" s="8"/>
      <c r="M266" s="70"/>
      <c r="N266" s="7"/>
      <c r="O266" s="70"/>
      <c r="P266" s="7"/>
      <c r="Q266" s="70"/>
      <c r="R266" s="7"/>
      <c r="S266" s="70"/>
      <c r="T266" s="7"/>
      <c r="U266" s="70"/>
      <c r="V266" s="7"/>
      <c r="W266" s="70"/>
      <c r="X266" s="7"/>
      <c r="Y266" s="70"/>
      <c r="Z266" s="7"/>
      <c r="AA266" s="70"/>
    </row>
    <row r="267" spans="1:27" x14ac:dyDescent="0.2">
      <c r="A267" s="14"/>
      <c r="B267" s="14"/>
      <c r="C267" s="9"/>
      <c r="D267" s="2"/>
      <c r="E267" s="5"/>
      <c r="F267" s="13"/>
      <c r="G267" s="13"/>
      <c r="H267" s="13"/>
      <c r="I267" s="8"/>
      <c r="J267" s="57"/>
      <c r="K267" s="8"/>
      <c r="L267" s="8"/>
      <c r="M267" s="70"/>
      <c r="N267" s="7"/>
      <c r="O267" s="70"/>
      <c r="P267" s="7"/>
      <c r="Q267" s="70"/>
      <c r="R267" s="7"/>
      <c r="S267" s="70"/>
      <c r="T267" s="7"/>
      <c r="U267" s="70"/>
      <c r="V267" s="7"/>
      <c r="W267" s="70"/>
      <c r="X267" s="7"/>
      <c r="Y267" s="70"/>
      <c r="Z267" s="7"/>
      <c r="AA267" s="70"/>
    </row>
    <row r="268" spans="1:27" x14ac:dyDescent="0.2">
      <c r="A268" s="14"/>
      <c r="B268" s="14"/>
      <c r="C268" s="9"/>
      <c r="D268" s="2"/>
      <c r="E268" s="5"/>
      <c r="F268" s="13"/>
      <c r="G268" s="13"/>
      <c r="H268" s="13"/>
      <c r="I268" s="8"/>
      <c r="J268" s="57"/>
      <c r="K268" s="8"/>
      <c r="L268" s="8"/>
      <c r="M268" s="70"/>
      <c r="N268" s="7"/>
      <c r="O268" s="70"/>
      <c r="P268" s="7"/>
      <c r="Q268" s="70"/>
      <c r="R268" s="7"/>
      <c r="S268" s="70"/>
      <c r="T268" s="7"/>
      <c r="U268" s="70"/>
      <c r="V268" s="7"/>
      <c r="W268" s="70"/>
      <c r="X268" s="7"/>
      <c r="Y268" s="70"/>
      <c r="Z268" s="7"/>
      <c r="AA268" s="70"/>
    </row>
    <row r="269" spans="1:27" x14ac:dyDescent="0.2">
      <c r="A269" s="14"/>
      <c r="B269" s="14"/>
      <c r="C269" s="9"/>
      <c r="D269" s="2"/>
      <c r="E269" s="5"/>
      <c r="F269" s="13"/>
      <c r="G269" s="13"/>
      <c r="H269" s="13"/>
      <c r="I269" s="8"/>
      <c r="J269" s="57"/>
      <c r="K269" s="8"/>
      <c r="L269" s="8"/>
      <c r="M269" s="70"/>
      <c r="N269" s="7"/>
      <c r="O269" s="70"/>
      <c r="P269" s="7"/>
      <c r="Q269" s="70"/>
      <c r="R269" s="7"/>
      <c r="S269" s="70"/>
      <c r="T269" s="7"/>
      <c r="U269" s="70"/>
      <c r="V269" s="7"/>
      <c r="W269" s="70"/>
      <c r="X269" s="7"/>
      <c r="Y269" s="70"/>
      <c r="Z269" s="7"/>
      <c r="AA269" s="70"/>
    </row>
    <row r="270" spans="1:27" x14ac:dyDescent="0.2">
      <c r="A270" s="14"/>
      <c r="B270" s="14"/>
      <c r="C270" s="9"/>
      <c r="D270" s="2"/>
      <c r="E270" s="5"/>
      <c r="F270" s="13"/>
      <c r="G270" s="13"/>
      <c r="H270" s="13"/>
      <c r="I270" s="8"/>
      <c r="J270" s="57"/>
      <c r="K270" s="8"/>
      <c r="L270" s="8"/>
      <c r="M270" s="70"/>
      <c r="N270" s="7"/>
      <c r="O270" s="70"/>
      <c r="P270" s="7"/>
      <c r="Q270" s="70"/>
      <c r="R270" s="7"/>
      <c r="S270" s="70"/>
      <c r="T270" s="7"/>
      <c r="U270" s="70"/>
      <c r="V270" s="7"/>
      <c r="W270" s="70"/>
      <c r="X270" s="7"/>
      <c r="Y270" s="70"/>
      <c r="Z270" s="7"/>
      <c r="AA270" s="70"/>
    </row>
    <row r="271" spans="1:27" x14ac:dyDescent="0.2">
      <c r="A271" s="14"/>
      <c r="B271" s="14"/>
      <c r="C271" s="9"/>
      <c r="D271" s="2"/>
      <c r="E271" s="5"/>
      <c r="F271" s="13"/>
      <c r="G271" s="13"/>
      <c r="H271" s="13"/>
      <c r="I271" s="8"/>
      <c r="J271" s="57"/>
      <c r="K271" s="8"/>
      <c r="L271" s="8"/>
      <c r="M271" s="70"/>
      <c r="N271" s="7"/>
      <c r="O271" s="70"/>
      <c r="P271" s="7"/>
      <c r="Q271" s="70"/>
      <c r="R271" s="7"/>
      <c r="S271" s="70"/>
      <c r="T271" s="7"/>
      <c r="U271" s="70"/>
      <c r="V271" s="7"/>
      <c r="W271" s="70"/>
      <c r="X271" s="7"/>
      <c r="Y271" s="70"/>
      <c r="Z271" s="7"/>
      <c r="AA271" s="70"/>
    </row>
    <row r="272" spans="1:27" x14ac:dyDescent="0.2">
      <c r="A272" s="14"/>
      <c r="B272" s="14"/>
      <c r="C272" s="9"/>
      <c r="D272" s="2"/>
      <c r="E272" s="5"/>
      <c r="F272" s="13"/>
      <c r="G272" s="13"/>
      <c r="H272" s="13"/>
      <c r="I272" s="8"/>
      <c r="J272" s="57"/>
      <c r="K272" s="8"/>
      <c r="L272" s="8"/>
      <c r="M272" s="70"/>
      <c r="N272" s="7"/>
      <c r="O272" s="70"/>
      <c r="P272" s="7"/>
      <c r="Q272" s="70"/>
      <c r="R272" s="7"/>
      <c r="S272" s="70"/>
      <c r="T272" s="7"/>
      <c r="U272" s="70"/>
      <c r="V272" s="7"/>
      <c r="W272" s="70"/>
      <c r="X272" s="7"/>
      <c r="Y272" s="70"/>
      <c r="Z272" s="7"/>
      <c r="AA272" s="70"/>
    </row>
    <row r="273" spans="1:27" x14ac:dyDescent="0.2">
      <c r="A273" s="14"/>
      <c r="B273" s="14"/>
      <c r="C273" s="9"/>
      <c r="D273" s="2"/>
      <c r="E273" s="5"/>
      <c r="F273" s="13"/>
      <c r="G273" s="13"/>
      <c r="H273" s="13"/>
      <c r="I273" s="8"/>
      <c r="J273" s="57"/>
      <c r="K273" s="8"/>
      <c r="L273" s="8"/>
      <c r="M273" s="70"/>
      <c r="N273" s="7"/>
      <c r="O273" s="70"/>
      <c r="P273" s="7"/>
      <c r="Q273" s="70"/>
      <c r="R273" s="7"/>
      <c r="S273" s="70"/>
      <c r="T273" s="7"/>
      <c r="U273" s="70"/>
      <c r="V273" s="7"/>
      <c r="W273" s="70"/>
      <c r="X273" s="7"/>
      <c r="Y273" s="70"/>
      <c r="Z273" s="7"/>
      <c r="AA273" s="70"/>
    </row>
    <row r="274" spans="1:27" x14ac:dyDescent="0.2">
      <c r="A274" s="14"/>
      <c r="B274" s="14"/>
      <c r="C274" s="9"/>
      <c r="D274" s="2"/>
      <c r="E274" s="5"/>
      <c r="F274" s="13"/>
      <c r="G274" s="13"/>
      <c r="H274" s="13"/>
      <c r="I274" s="8"/>
      <c r="J274" s="57"/>
      <c r="K274" s="8"/>
      <c r="L274" s="8"/>
      <c r="M274" s="70"/>
      <c r="N274" s="7"/>
      <c r="O274" s="70"/>
      <c r="P274" s="7"/>
      <c r="Q274" s="70"/>
      <c r="R274" s="7"/>
      <c r="S274" s="70"/>
      <c r="T274" s="7"/>
      <c r="U274" s="70"/>
      <c r="V274" s="7"/>
      <c r="W274" s="70"/>
      <c r="X274" s="7"/>
      <c r="Y274" s="70"/>
      <c r="Z274" s="7"/>
      <c r="AA274" s="70"/>
    </row>
    <row r="275" spans="1:27" x14ac:dyDescent="0.2">
      <c r="A275" s="14"/>
      <c r="B275" s="14"/>
      <c r="C275" s="9"/>
      <c r="D275" s="2"/>
      <c r="E275" s="5"/>
      <c r="F275" s="13"/>
      <c r="G275" s="13"/>
      <c r="H275" s="13"/>
      <c r="I275" s="8"/>
      <c r="J275" s="57"/>
      <c r="K275" s="8"/>
      <c r="L275" s="8"/>
      <c r="M275" s="70"/>
      <c r="N275" s="7"/>
      <c r="O275" s="70"/>
      <c r="P275" s="7"/>
      <c r="Q275" s="70"/>
      <c r="R275" s="7"/>
      <c r="S275" s="70"/>
      <c r="T275" s="7"/>
      <c r="U275" s="70"/>
      <c r="V275" s="7"/>
      <c r="W275" s="70"/>
      <c r="X275" s="7"/>
      <c r="Y275" s="70"/>
      <c r="Z275" s="7"/>
      <c r="AA275" s="70"/>
    </row>
    <row r="276" spans="1:27" x14ac:dyDescent="0.2">
      <c r="A276" s="14"/>
      <c r="B276" s="14"/>
      <c r="C276" s="9"/>
      <c r="D276" s="2"/>
      <c r="E276" s="5"/>
      <c r="F276" s="13"/>
      <c r="G276" s="13"/>
      <c r="H276" s="13"/>
      <c r="I276" s="8"/>
      <c r="J276" s="57"/>
      <c r="K276" s="8"/>
      <c r="L276" s="8"/>
      <c r="M276" s="70"/>
      <c r="N276" s="7"/>
      <c r="O276" s="70"/>
      <c r="P276" s="7"/>
      <c r="Q276" s="70"/>
      <c r="R276" s="7"/>
      <c r="S276" s="70"/>
      <c r="T276" s="7"/>
      <c r="U276" s="70"/>
      <c r="V276" s="7"/>
      <c r="W276" s="70"/>
      <c r="X276" s="7"/>
      <c r="Y276" s="70"/>
      <c r="Z276" s="7"/>
      <c r="AA276" s="70"/>
    </row>
    <row r="277" spans="1:27" x14ac:dyDescent="0.2">
      <c r="A277" s="14"/>
      <c r="B277" s="14"/>
      <c r="C277" s="9"/>
      <c r="D277" s="2"/>
      <c r="E277" s="5"/>
      <c r="F277" s="13"/>
      <c r="G277" s="13"/>
      <c r="H277" s="13"/>
      <c r="I277" s="8"/>
      <c r="J277" s="57"/>
      <c r="K277" s="8"/>
      <c r="L277" s="8"/>
      <c r="M277" s="70"/>
      <c r="N277" s="7"/>
      <c r="O277" s="70"/>
      <c r="P277" s="7"/>
      <c r="Q277" s="70"/>
      <c r="R277" s="7"/>
      <c r="S277" s="70"/>
      <c r="T277" s="7"/>
      <c r="U277" s="70"/>
      <c r="V277" s="7"/>
      <c r="W277" s="70"/>
      <c r="X277" s="7"/>
      <c r="Y277" s="70"/>
      <c r="Z277" s="7"/>
      <c r="AA277" s="70"/>
    </row>
    <row r="278" spans="1:27" x14ac:dyDescent="0.2">
      <c r="A278" s="14"/>
      <c r="B278" s="14"/>
      <c r="C278" s="9"/>
      <c r="D278" s="2"/>
      <c r="E278" s="5"/>
      <c r="F278" s="13"/>
      <c r="G278" s="13"/>
      <c r="H278" s="13"/>
      <c r="I278" s="8"/>
      <c r="J278" s="57"/>
      <c r="K278" s="8"/>
      <c r="L278" s="8"/>
      <c r="M278" s="70"/>
      <c r="N278" s="7"/>
      <c r="O278" s="70"/>
      <c r="P278" s="7"/>
      <c r="Q278" s="70"/>
      <c r="R278" s="7"/>
      <c r="S278" s="70"/>
      <c r="T278" s="7"/>
      <c r="U278" s="70"/>
      <c r="V278" s="7"/>
      <c r="W278" s="70"/>
      <c r="X278" s="7"/>
      <c r="Y278" s="70"/>
      <c r="Z278" s="7"/>
      <c r="AA278" s="70"/>
    </row>
    <row r="279" spans="1:27" x14ac:dyDescent="0.2">
      <c r="A279" s="14"/>
      <c r="B279" s="14"/>
      <c r="C279" s="9"/>
      <c r="D279" s="2"/>
      <c r="E279" s="5"/>
      <c r="F279" s="13"/>
      <c r="G279" s="13"/>
      <c r="H279" s="13"/>
      <c r="I279" s="8"/>
      <c r="J279" s="57"/>
      <c r="K279" s="8"/>
      <c r="L279" s="8"/>
      <c r="M279" s="70"/>
      <c r="N279" s="7"/>
      <c r="O279" s="70"/>
      <c r="P279" s="7"/>
      <c r="Q279" s="70"/>
      <c r="R279" s="7"/>
      <c r="S279" s="70"/>
      <c r="T279" s="7"/>
      <c r="U279" s="70"/>
      <c r="V279" s="7"/>
      <c r="W279" s="70"/>
      <c r="X279" s="7"/>
      <c r="Y279" s="70"/>
      <c r="Z279" s="7"/>
      <c r="AA279" s="70"/>
    </row>
    <row r="280" spans="1:27" x14ac:dyDescent="0.2">
      <c r="A280" s="14"/>
      <c r="B280" s="14"/>
      <c r="C280" s="9"/>
      <c r="D280" s="2"/>
      <c r="E280" s="5"/>
      <c r="F280" s="13"/>
      <c r="G280" s="13"/>
      <c r="H280" s="13"/>
      <c r="I280" s="8"/>
      <c r="J280" s="57"/>
      <c r="K280" s="8"/>
      <c r="L280" s="8"/>
      <c r="M280" s="70"/>
      <c r="N280" s="7"/>
      <c r="O280" s="70"/>
      <c r="P280" s="7"/>
      <c r="Q280" s="70"/>
      <c r="R280" s="7"/>
      <c r="S280" s="70"/>
      <c r="T280" s="7"/>
      <c r="U280" s="70"/>
      <c r="V280" s="7"/>
      <c r="W280" s="70"/>
      <c r="X280" s="7"/>
      <c r="Y280" s="70"/>
      <c r="Z280" s="7"/>
      <c r="AA280" s="70"/>
    </row>
    <row r="281" spans="1:27" x14ac:dyDescent="0.2">
      <c r="A281" s="14"/>
      <c r="B281" s="14"/>
      <c r="C281" s="9"/>
      <c r="D281" s="2"/>
      <c r="E281" s="5"/>
      <c r="F281" s="13"/>
      <c r="G281" s="13"/>
      <c r="H281" s="13"/>
      <c r="I281" s="8"/>
      <c r="J281" s="57"/>
      <c r="K281" s="8"/>
      <c r="L281" s="8"/>
      <c r="M281" s="70"/>
      <c r="N281" s="7"/>
      <c r="O281" s="70"/>
      <c r="P281" s="7"/>
      <c r="Q281" s="70"/>
      <c r="R281" s="7"/>
      <c r="S281" s="70"/>
      <c r="T281" s="7"/>
      <c r="U281" s="70"/>
      <c r="V281" s="7"/>
      <c r="W281" s="70"/>
      <c r="X281" s="7"/>
      <c r="Y281" s="70"/>
      <c r="Z281" s="7"/>
      <c r="AA281" s="70"/>
    </row>
    <row r="282" spans="1:27" x14ac:dyDescent="0.2">
      <c r="A282" s="14"/>
      <c r="B282" s="14"/>
      <c r="C282" s="9"/>
      <c r="D282" s="2"/>
      <c r="E282" s="5"/>
      <c r="F282" s="13"/>
      <c r="G282" s="13"/>
      <c r="H282" s="13"/>
      <c r="I282" s="8"/>
      <c r="J282" s="57"/>
      <c r="K282" s="8"/>
      <c r="L282" s="8"/>
      <c r="M282" s="70"/>
      <c r="N282" s="7"/>
      <c r="O282" s="70"/>
      <c r="P282" s="7"/>
      <c r="Q282" s="70"/>
      <c r="R282" s="7"/>
      <c r="S282" s="70"/>
      <c r="T282" s="7"/>
      <c r="U282" s="70"/>
      <c r="V282" s="7"/>
      <c r="W282" s="70"/>
      <c r="X282" s="7"/>
      <c r="Y282" s="70"/>
      <c r="Z282" s="7"/>
      <c r="AA282" s="70"/>
    </row>
    <row r="283" spans="1:27" x14ac:dyDescent="0.2">
      <c r="A283" s="14"/>
      <c r="B283" s="14"/>
      <c r="C283" s="9"/>
      <c r="D283" s="2"/>
      <c r="E283" s="5"/>
      <c r="F283" s="13"/>
      <c r="G283" s="13"/>
      <c r="H283" s="13"/>
      <c r="I283" s="8"/>
      <c r="J283" s="57"/>
      <c r="K283" s="8"/>
      <c r="L283" s="8"/>
      <c r="M283" s="70"/>
      <c r="N283" s="7"/>
      <c r="O283" s="70"/>
      <c r="P283" s="7"/>
      <c r="Q283" s="70"/>
      <c r="R283" s="7"/>
      <c r="S283" s="70"/>
      <c r="T283" s="7"/>
      <c r="U283" s="70"/>
      <c r="V283" s="7"/>
      <c r="W283" s="70"/>
      <c r="X283" s="7"/>
      <c r="Y283" s="70"/>
      <c r="Z283" s="7"/>
      <c r="AA283" s="70"/>
    </row>
    <row r="284" spans="1:27" x14ac:dyDescent="0.2">
      <c r="A284" s="14"/>
      <c r="B284" s="14"/>
      <c r="C284" s="9"/>
      <c r="D284" s="2"/>
      <c r="E284" s="5"/>
      <c r="F284" s="13"/>
      <c r="G284" s="13"/>
      <c r="H284" s="13"/>
      <c r="I284" s="8"/>
      <c r="J284" s="57"/>
      <c r="K284" s="8"/>
      <c r="L284" s="8"/>
      <c r="M284" s="70"/>
      <c r="N284" s="7"/>
      <c r="O284" s="70"/>
      <c r="P284" s="7"/>
      <c r="Q284" s="70"/>
      <c r="R284" s="7"/>
      <c r="S284" s="70"/>
      <c r="T284" s="7"/>
      <c r="U284" s="70"/>
      <c r="V284" s="7"/>
      <c r="W284" s="70"/>
      <c r="X284" s="7"/>
      <c r="Y284" s="70"/>
      <c r="Z284" s="7"/>
      <c r="AA284" s="70"/>
    </row>
    <row r="285" spans="1:27" x14ac:dyDescent="0.2">
      <c r="A285" s="14"/>
      <c r="B285" s="14"/>
      <c r="C285" s="9"/>
      <c r="D285" s="2"/>
      <c r="E285" s="5"/>
      <c r="F285" s="13"/>
      <c r="G285" s="13"/>
      <c r="H285" s="13"/>
      <c r="I285" s="8"/>
      <c r="J285" s="57"/>
      <c r="K285" s="8"/>
      <c r="L285" s="8"/>
      <c r="M285" s="70"/>
      <c r="N285" s="7"/>
      <c r="O285" s="70"/>
      <c r="P285" s="7"/>
      <c r="Q285" s="70"/>
      <c r="R285" s="7"/>
      <c r="S285" s="70"/>
      <c r="T285" s="7"/>
      <c r="U285" s="70"/>
      <c r="V285" s="7"/>
      <c r="W285" s="70"/>
      <c r="X285" s="7"/>
      <c r="Y285" s="70"/>
      <c r="Z285" s="7"/>
      <c r="AA285" s="70"/>
    </row>
    <row r="286" spans="1:27" x14ac:dyDescent="0.2">
      <c r="A286" s="14"/>
      <c r="B286" s="14"/>
      <c r="C286" s="9"/>
      <c r="D286" s="2"/>
      <c r="E286" s="5"/>
      <c r="F286" s="13"/>
      <c r="G286" s="13"/>
      <c r="H286" s="13"/>
      <c r="I286" s="8"/>
      <c r="J286" s="57"/>
      <c r="K286" s="8"/>
      <c r="L286" s="8"/>
      <c r="M286" s="70"/>
      <c r="N286" s="7"/>
      <c r="O286" s="70"/>
      <c r="P286" s="7"/>
      <c r="Q286" s="70"/>
      <c r="R286" s="7"/>
      <c r="S286" s="70"/>
      <c r="T286" s="7"/>
      <c r="U286" s="70"/>
      <c r="V286" s="7"/>
      <c r="W286" s="70"/>
      <c r="X286" s="7"/>
      <c r="Y286" s="70"/>
      <c r="Z286" s="7"/>
      <c r="AA286" s="70"/>
    </row>
    <row r="287" spans="1:27" x14ac:dyDescent="0.2">
      <c r="A287" s="14"/>
      <c r="B287" s="14"/>
      <c r="C287" s="9"/>
      <c r="D287" s="2"/>
      <c r="E287" s="5"/>
      <c r="F287" s="13"/>
      <c r="G287" s="13"/>
      <c r="H287" s="13"/>
      <c r="I287" s="8"/>
      <c r="J287" s="57"/>
      <c r="K287" s="8"/>
      <c r="L287" s="8"/>
      <c r="M287" s="70"/>
      <c r="N287" s="7"/>
      <c r="O287" s="70"/>
      <c r="P287" s="7"/>
      <c r="Q287" s="70"/>
      <c r="R287" s="7"/>
      <c r="S287" s="70"/>
      <c r="T287" s="7"/>
      <c r="U287" s="70"/>
      <c r="V287" s="7"/>
      <c r="W287" s="70"/>
      <c r="X287" s="7"/>
      <c r="Y287" s="70"/>
      <c r="Z287" s="7"/>
      <c r="AA287" s="70"/>
    </row>
    <row r="288" spans="1:27" x14ac:dyDescent="0.2">
      <c r="A288" s="14"/>
      <c r="B288" s="14"/>
      <c r="C288" s="9"/>
      <c r="D288" s="2"/>
      <c r="E288" s="5"/>
      <c r="F288" s="13"/>
      <c r="G288" s="13"/>
      <c r="H288" s="13"/>
      <c r="I288" s="8"/>
      <c r="J288" s="57"/>
      <c r="K288" s="8"/>
      <c r="L288" s="8"/>
      <c r="M288" s="70"/>
      <c r="N288" s="7"/>
      <c r="O288" s="70"/>
      <c r="P288" s="7"/>
      <c r="Q288" s="70"/>
      <c r="R288" s="7"/>
      <c r="S288" s="70"/>
      <c r="T288" s="7"/>
      <c r="U288" s="70"/>
      <c r="V288" s="7"/>
      <c r="W288" s="70"/>
      <c r="X288" s="7"/>
      <c r="Y288" s="70"/>
      <c r="Z288" s="7"/>
      <c r="AA288" s="70"/>
    </row>
    <row r="289" spans="1:27" x14ac:dyDescent="0.2">
      <c r="A289" s="14"/>
      <c r="B289" s="14"/>
      <c r="C289" s="9"/>
      <c r="D289" s="2"/>
      <c r="E289" s="5"/>
      <c r="F289" s="13"/>
      <c r="G289" s="13"/>
      <c r="H289" s="13"/>
      <c r="I289" s="8"/>
      <c r="J289" s="57"/>
      <c r="K289" s="8"/>
      <c r="L289" s="8"/>
      <c r="M289" s="70"/>
      <c r="N289" s="7"/>
      <c r="O289" s="70"/>
      <c r="P289" s="7"/>
      <c r="Q289" s="70"/>
      <c r="R289" s="7"/>
      <c r="S289" s="70"/>
      <c r="T289" s="7"/>
      <c r="U289" s="70"/>
      <c r="V289" s="7"/>
      <c r="W289" s="70"/>
      <c r="X289" s="7"/>
      <c r="Y289" s="70"/>
      <c r="Z289" s="7"/>
      <c r="AA289" s="70"/>
    </row>
    <row r="290" spans="1:27" x14ac:dyDescent="0.2">
      <c r="A290" s="14"/>
      <c r="B290" s="14"/>
      <c r="C290" s="9"/>
      <c r="D290" s="2"/>
      <c r="E290" s="5"/>
      <c r="F290" s="13"/>
      <c r="G290" s="13"/>
      <c r="H290" s="13"/>
      <c r="I290" s="8"/>
      <c r="J290" s="57"/>
      <c r="K290" s="8"/>
      <c r="L290" s="8"/>
      <c r="M290" s="70"/>
      <c r="N290" s="7"/>
      <c r="O290" s="70"/>
      <c r="P290" s="7"/>
      <c r="Q290" s="70"/>
      <c r="R290" s="7"/>
      <c r="S290" s="70"/>
      <c r="T290" s="7"/>
      <c r="U290" s="70"/>
      <c r="V290" s="7"/>
      <c r="W290" s="70"/>
      <c r="X290" s="7"/>
      <c r="Y290" s="70"/>
      <c r="Z290" s="7"/>
      <c r="AA290" s="70"/>
    </row>
    <row r="291" spans="1:27" x14ac:dyDescent="0.2">
      <c r="A291" s="14"/>
      <c r="B291" s="14"/>
      <c r="C291" s="9"/>
      <c r="D291" s="2"/>
      <c r="E291" s="5"/>
      <c r="F291" s="13"/>
      <c r="G291" s="13"/>
      <c r="H291" s="13"/>
      <c r="I291" s="8"/>
      <c r="J291" s="57"/>
      <c r="K291" s="8"/>
      <c r="L291" s="8"/>
      <c r="M291" s="70"/>
      <c r="N291" s="7"/>
      <c r="O291" s="70"/>
      <c r="P291" s="7"/>
      <c r="Q291" s="70"/>
      <c r="R291" s="7"/>
      <c r="S291" s="70"/>
      <c r="T291" s="7"/>
      <c r="U291" s="70"/>
      <c r="V291" s="7"/>
      <c r="W291" s="70"/>
      <c r="X291" s="7"/>
      <c r="Y291" s="70"/>
      <c r="Z291" s="7"/>
      <c r="AA291" s="70"/>
    </row>
    <row r="292" spans="1:27" x14ac:dyDescent="0.2">
      <c r="A292" s="14"/>
      <c r="B292" s="14"/>
      <c r="C292" s="9"/>
      <c r="D292" s="2"/>
      <c r="E292" s="5"/>
      <c r="F292" s="13"/>
      <c r="G292" s="13"/>
      <c r="H292" s="13"/>
      <c r="I292" s="8"/>
      <c r="J292" s="57"/>
      <c r="K292" s="8"/>
      <c r="L292" s="8"/>
      <c r="M292" s="70"/>
      <c r="N292" s="7"/>
      <c r="O292" s="70"/>
      <c r="P292" s="7"/>
      <c r="Q292" s="70"/>
      <c r="R292" s="7"/>
      <c r="S292" s="70"/>
      <c r="T292" s="7"/>
      <c r="U292" s="70"/>
      <c r="V292" s="7"/>
      <c r="W292" s="70"/>
      <c r="X292" s="7"/>
      <c r="Y292" s="70"/>
      <c r="Z292" s="7"/>
      <c r="AA292" s="70"/>
    </row>
    <row r="293" spans="1:27" x14ac:dyDescent="0.2">
      <c r="A293" s="14"/>
      <c r="B293" s="14"/>
      <c r="C293" s="9"/>
      <c r="D293" s="2"/>
      <c r="E293" s="5"/>
      <c r="F293" s="13"/>
      <c r="G293" s="13"/>
      <c r="H293" s="13"/>
      <c r="I293" s="8"/>
      <c r="J293" s="57"/>
      <c r="K293" s="8"/>
      <c r="L293" s="8"/>
      <c r="M293" s="70"/>
      <c r="N293" s="7"/>
      <c r="O293" s="70"/>
      <c r="P293" s="7"/>
      <c r="Q293" s="70"/>
      <c r="R293" s="7"/>
      <c r="S293" s="70"/>
      <c r="T293" s="7"/>
      <c r="U293" s="70"/>
      <c r="V293" s="7"/>
      <c r="W293" s="70"/>
      <c r="X293" s="7"/>
      <c r="Y293" s="70"/>
      <c r="Z293" s="7"/>
      <c r="AA293" s="70"/>
    </row>
    <row r="294" spans="1:27" x14ac:dyDescent="0.2">
      <c r="A294" s="14"/>
      <c r="B294" s="14"/>
      <c r="C294" s="9"/>
      <c r="D294" s="2"/>
      <c r="E294" s="5"/>
      <c r="F294" s="13"/>
      <c r="G294" s="13"/>
      <c r="H294" s="13"/>
      <c r="I294" s="8"/>
      <c r="J294" s="57"/>
      <c r="K294" s="8"/>
      <c r="L294" s="8"/>
      <c r="M294" s="70"/>
      <c r="N294" s="7"/>
      <c r="O294" s="70"/>
      <c r="P294" s="7"/>
      <c r="Q294" s="70"/>
      <c r="R294" s="7"/>
      <c r="S294" s="70"/>
      <c r="T294" s="7"/>
      <c r="U294" s="70"/>
      <c r="V294" s="7"/>
      <c r="W294" s="70"/>
      <c r="X294" s="7"/>
      <c r="Y294" s="70"/>
      <c r="Z294" s="7"/>
      <c r="AA294" s="70"/>
    </row>
    <row r="295" spans="1:27" x14ac:dyDescent="0.2">
      <c r="A295" s="14"/>
      <c r="B295" s="14"/>
      <c r="C295" s="9"/>
      <c r="D295" s="2"/>
      <c r="E295" s="5"/>
      <c r="F295" s="13"/>
      <c r="G295" s="13"/>
      <c r="H295" s="13"/>
      <c r="I295" s="8"/>
      <c r="J295" s="57"/>
      <c r="K295" s="8"/>
      <c r="L295" s="8"/>
      <c r="M295" s="70"/>
      <c r="N295" s="7"/>
      <c r="O295" s="70"/>
      <c r="P295" s="7"/>
      <c r="Q295" s="70"/>
      <c r="R295" s="7"/>
      <c r="S295" s="70"/>
      <c r="T295" s="7"/>
      <c r="U295" s="70"/>
      <c r="V295" s="7"/>
      <c r="W295" s="70"/>
      <c r="X295" s="7"/>
      <c r="Y295" s="70"/>
      <c r="Z295" s="7"/>
      <c r="AA295" s="70"/>
    </row>
    <row r="296" spans="1:27" x14ac:dyDescent="0.2">
      <c r="A296" s="14"/>
      <c r="B296" s="14"/>
      <c r="C296" s="9"/>
      <c r="D296" s="2"/>
      <c r="E296" s="5"/>
      <c r="F296" s="13"/>
      <c r="G296" s="13"/>
      <c r="H296" s="13"/>
      <c r="I296" s="8"/>
      <c r="J296" s="57"/>
      <c r="K296" s="8"/>
      <c r="L296" s="8"/>
      <c r="M296" s="70"/>
      <c r="N296" s="7"/>
      <c r="O296" s="70"/>
      <c r="P296" s="7"/>
      <c r="Q296" s="70"/>
      <c r="R296" s="7"/>
      <c r="S296" s="70"/>
      <c r="T296" s="7"/>
      <c r="U296" s="70"/>
      <c r="V296" s="7"/>
      <c r="W296" s="70"/>
      <c r="X296" s="7"/>
      <c r="Y296" s="70"/>
      <c r="Z296" s="7"/>
      <c r="AA296" s="70"/>
    </row>
    <row r="297" spans="1:27" x14ac:dyDescent="0.2">
      <c r="A297" s="14"/>
      <c r="B297" s="14"/>
      <c r="C297" s="9"/>
      <c r="D297" s="2"/>
      <c r="E297" s="5"/>
      <c r="F297" s="13"/>
      <c r="G297" s="13"/>
      <c r="H297" s="13"/>
      <c r="I297" s="8"/>
      <c r="J297" s="57"/>
      <c r="K297" s="8"/>
      <c r="L297" s="8"/>
      <c r="M297" s="70"/>
      <c r="N297" s="7"/>
      <c r="O297" s="70"/>
      <c r="P297" s="7"/>
      <c r="Q297" s="70"/>
      <c r="R297" s="7"/>
      <c r="S297" s="70"/>
      <c r="T297" s="7"/>
      <c r="U297" s="70"/>
      <c r="V297" s="7"/>
      <c r="W297" s="70"/>
      <c r="X297" s="7"/>
      <c r="Y297" s="70"/>
      <c r="Z297" s="7"/>
      <c r="AA297" s="70"/>
    </row>
    <row r="298" spans="1:27" x14ac:dyDescent="0.2">
      <c r="A298" s="14"/>
      <c r="B298" s="14"/>
      <c r="C298" s="9"/>
      <c r="D298" s="2"/>
      <c r="E298" s="5"/>
      <c r="F298" s="13"/>
      <c r="G298" s="13"/>
      <c r="H298" s="13"/>
      <c r="I298" s="8"/>
      <c r="J298" s="57"/>
      <c r="K298" s="8"/>
      <c r="L298" s="8"/>
      <c r="M298" s="70"/>
      <c r="N298" s="7"/>
      <c r="O298" s="70"/>
      <c r="P298" s="7"/>
      <c r="Q298" s="70"/>
      <c r="R298" s="7"/>
      <c r="S298" s="70"/>
      <c r="T298" s="7"/>
      <c r="U298" s="70"/>
      <c r="V298" s="7"/>
      <c r="W298" s="70"/>
      <c r="X298" s="7"/>
      <c r="Y298" s="70"/>
      <c r="Z298" s="7"/>
      <c r="AA298" s="70"/>
    </row>
    <row r="299" spans="1:27" x14ac:dyDescent="0.2">
      <c r="A299" s="14"/>
      <c r="B299" s="14"/>
      <c r="C299" s="9"/>
      <c r="D299" s="2"/>
      <c r="E299" s="5"/>
      <c r="F299" s="13"/>
      <c r="G299" s="13"/>
      <c r="H299" s="13"/>
      <c r="I299" s="8"/>
      <c r="J299" s="57"/>
      <c r="K299" s="8"/>
      <c r="L299" s="8"/>
      <c r="M299" s="70"/>
      <c r="N299" s="7"/>
      <c r="O299" s="70"/>
      <c r="P299" s="7"/>
      <c r="Q299" s="70"/>
      <c r="R299" s="7"/>
      <c r="S299" s="70"/>
      <c r="T299" s="7"/>
      <c r="U299" s="70"/>
      <c r="V299" s="7"/>
      <c r="W299" s="70"/>
      <c r="X299" s="7"/>
      <c r="Y299" s="70"/>
      <c r="Z299" s="7"/>
      <c r="AA299" s="70"/>
    </row>
    <row r="300" spans="1:27" x14ac:dyDescent="0.2">
      <c r="A300" s="14"/>
      <c r="B300" s="14"/>
      <c r="C300" s="9"/>
      <c r="D300" s="2"/>
      <c r="E300" s="5"/>
      <c r="F300" s="13"/>
      <c r="G300" s="13"/>
      <c r="H300" s="13"/>
      <c r="I300" s="8"/>
      <c r="J300" s="57"/>
      <c r="K300" s="8"/>
      <c r="L300" s="8"/>
      <c r="M300" s="70"/>
      <c r="N300" s="7"/>
      <c r="O300" s="70"/>
      <c r="P300" s="7"/>
      <c r="Q300" s="70"/>
      <c r="R300" s="7"/>
      <c r="S300" s="70"/>
      <c r="T300" s="7"/>
      <c r="U300" s="70"/>
      <c r="V300" s="7"/>
      <c r="W300" s="70"/>
      <c r="X300" s="7"/>
      <c r="Y300" s="70"/>
      <c r="Z300" s="7"/>
      <c r="AA300" s="70"/>
    </row>
    <row r="301" spans="1:27" x14ac:dyDescent="0.2">
      <c r="A301" s="14"/>
      <c r="B301" s="14"/>
      <c r="C301" s="9"/>
      <c r="D301" s="2"/>
      <c r="E301" s="5"/>
      <c r="F301" s="13"/>
      <c r="G301" s="13"/>
      <c r="H301" s="13"/>
      <c r="I301" s="8"/>
      <c r="J301" s="57"/>
      <c r="K301" s="8"/>
      <c r="L301" s="8"/>
      <c r="M301" s="70"/>
      <c r="N301" s="7"/>
      <c r="O301" s="70"/>
      <c r="P301" s="7"/>
      <c r="Q301" s="70"/>
      <c r="R301" s="7"/>
      <c r="S301" s="70"/>
      <c r="T301" s="7"/>
      <c r="U301" s="70"/>
      <c r="V301" s="7"/>
      <c r="W301" s="70"/>
      <c r="X301" s="7"/>
      <c r="Y301" s="70"/>
      <c r="Z301" s="7"/>
      <c r="AA301" s="70"/>
    </row>
    <row r="302" spans="1:27" x14ac:dyDescent="0.2">
      <c r="A302" s="14"/>
      <c r="B302" s="14"/>
      <c r="C302" s="9"/>
      <c r="D302" s="2"/>
      <c r="E302" s="5"/>
      <c r="F302" s="13"/>
      <c r="G302" s="13"/>
      <c r="H302" s="13"/>
      <c r="I302" s="8"/>
      <c r="J302" s="57"/>
      <c r="K302" s="8"/>
      <c r="L302" s="8"/>
      <c r="M302" s="70"/>
      <c r="N302" s="7"/>
      <c r="O302" s="70"/>
      <c r="P302" s="7"/>
      <c r="Q302" s="70"/>
      <c r="R302" s="7"/>
      <c r="S302" s="70"/>
      <c r="T302" s="7"/>
      <c r="U302" s="70"/>
      <c r="V302" s="7"/>
      <c r="W302" s="70"/>
      <c r="X302" s="7"/>
      <c r="Y302" s="70"/>
      <c r="Z302" s="7"/>
      <c r="AA302" s="70"/>
    </row>
    <row r="303" spans="1:27" x14ac:dyDescent="0.2">
      <c r="A303" s="14"/>
      <c r="B303" s="14"/>
      <c r="C303" s="9"/>
      <c r="D303" s="2"/>
      <c r="E303" s="5"/>
      <c r="F303" s="13"/>
      <c r="G303" s="13"/>
      <c r="H303" s="13"/>
      <c r="I303" s="8"/>
      <c r="J303" s="57"/>
      <c r="K303" s="8"/>
      <c r="L303" s="8"/>
      <c r="M303" s="70"/>
      <c r="N303" s="7"/>
      <c r="O303" s="70"/>
      <c r="P303" s="7"/>
      <c r="Q303" s="70"/>
      <c r="R303" s="7"/>
      <c r="S303" s="70"/>
      <c r="T303" s="7"/>
      <c r="U303" s="70"/>
      <c r="V303" s="7"/>
      <c r="W303" s="70"/>
      <c r="X303" s="7"/>
      <c r="Y303" s="70"/>
      <c r="Z303" s="7"/>
      <c r="AA303" s="70"/>
    </row>
    <row r="304" spans="1:27" x14ac:dyDescent="0.2">
      <c r="A304" s="14"/>
      <c r="B304" s="14"/>
      <c r="C304" s="9"/>
      <c r="D304" s="2"/>
      <c r="E304" s="5"/>
      <c r="F304" s="13"/>
      <c r="G304" s="13"/>
      <c r="H304" s="13"/>
      <c r="I304" s="8"/>
      <c r="J304" s="57"/>
      <c r="K304" s="8"/>
      <c r="L304" s="8"/>
      <c r="M304" s="70"/>
      <c r="N304" s="7"/>
      <c r="O304" s="70"/>
      <c r="P304" s="7"/>
      <c r="Q304" s="70"/>
      <c r="R304" s="7"/>
      <c r="S304" s="70"/>
      <c r="T304" s="7"/>
      <c r="U304" s="70"/>
      <c r="V304" s="7"/>
      <c r="W304" s="70"/>
      <c r="X304" s="7"/>
      <c r="Y304" s="70"/>
      <c r="Z304" s="7"/>
      <c r="AA304" s="70"/>
    </row>
    <row r="305" spans="1:27" x14ac:dyDescent="0.2">
      <c r="A305" s="14"/>
      <c r="B305" s="14"/>
      <c r="C305" s="9"/>
      <c r="D305" s="2"/>
      <c r="E305" s="5"/>
      <c r="F305" s="13"/>
      <c r="G305" s="13"/>
      <c r="H305" s="13"/>
      <c r="I305" s="8"/>
      <c r="J305" s="57"/>
      <c r="K305" s="8"/>
      <c r="L305" s="8"/>
      <c r="M305" s="70"/>
      <c r="N305" s="7"/>
      <c r="O305" s="70"/>
      <c r="P305" s="7"/>
      <c r="Q305" s="70"/>
      <c r="R305" s="7"/>
      <c r="S305" s="70"/>
      <c r="T305" s="7"/>
      <c r="U305" s="70"/>
      <c r="V305" s="7"/>
      <c r="W305" s="70"/>
      <c r="X305" s="7"/>
      <c r="Y305" s="70"/>
      <c r="Z305" s="7"/>
      <c r="AA305" s="70"/>
    </row>
    <row r="306" spans="1:27" x14ac:dyDescent="0.2">
      <c r="A306" s="14"/>
      <c r="B306" s="14"/>
      <c r="C306" s="9"/>
      <c r="D306" s="2"/>
      <c r="E306" s="5"/>
      <c r="F306" s="13"/>
      <c r="G306" s="13"/>
      <c r="H306" s="13"/>
      <c r="I306" s="8"/>
      <c r="J306" s="57"/>
      <c r="K306" s="8"/>
      <c r="L306" s="8"/>
      <c r="M306" s="70"/>
      <c r="N306" s="7"/>
      <c r="O306" s="70"/>
      <c r="P306" s="7"/>
      <c r="Q306" s="70"/>
      <c r="R306" s="7"/>
      <c r="S306" s="70"/>
      <c r="T306" s="7"/>
      <c r="U306" s="70"/>
      <c r="V306" s="7"/>
      <c r="W306" s="70"/>
      <c r="X306" s="7"/>
      <c r="Y306" s="70"/>
      <c r="Z306" s="7"/>
      <c r="AA306" s="70"/>
    </row>
    <row r="307" spans="1:27" x14ac:dyDescent="0.2">
      <c r="A307" s="14"/>
      <c r="B307" s="14"/>
      <c r="C307" s="9"/>
      <c r="D307" s="2"/>
      <c r="E307" s="5"/>
      <c r="F307" s="13"/>
      <c r="G307" s="13"/>
      <c r="H307" s="13"/>
      <c r="I307" s="8"/>
      <c r="J307" s="57"/>
      <c r="K307" s="8"/>
      <c r="L307" s="8"/>
      <c r="M307" s="70"/>
      <c r="N307" s="7"/>
      <c r="O307" s="70"/>
      <c r="P307" s="7"/>
      <c r="Q307" s="70"/>
      <c r="R307" s="7"/>
      <c r="S307" s="70"/>
      <c r="T307" s="7"/>
      <c r="U307" s="70"/>
      <c r="V307" s="7"/>
      <c r="W307" s="70"/>
      <c r="X307" s="7"/>
      <c r="Y307" s="70"/>
      <c r="Z307" s="7"/>
      <c r="AA307" s="70"/>
    </row>
    <row r="308" spans="1:27" x14ac:dyDescent="0.2">
      <c r="A308" s="14"/>
      <c r="B308" s="14"/>
      <c r="C308" s="9"/>
      <c r="D308" s="2"/>
      <c r="E308" s="5"/>
      <c r="F308" s="13"/>
      <c r="G308" s="13"/>
      <c r="H308" s="13"/>
      <c r="I308" s="8"/>
      <c r="J308" s="57"/>
      <c r="K308" s="8"/>
      <c r="L308" s="8"/>
      <c r="M308" s="70"/>
      <c r="N308" s="7"/>
      <c r="O308" s="70"/>
      <c r="P308" s="7"/>
      <c r="Q308" s="70"/>
      <c r="R308" s="7"/>
      <c r="S308" s="70"/>
      <c r="T308" s="7"/>
      <c r="U308" s="70"/>
      <c r="V308" s="7"/>
      <c r="W308" s="70"/>
      <c r="X308" s="7"/>
      <c r="Y308" s="70"/>
      <c r="Z308" s="7"/>
      <c r="AA308" s="70"/>
    </row>
    <row r="309" spans="1:27" x14ac:dyDescent="0.2">
      <c r="A309" s="14"/>
      <c r="B309" s="14"/>
      <c r="C309" s="9"/>
      <c r="D309" s="2"/>
      <c r="E309" s="5"/>
      <c r="F309" s="13"/>
      <c r="G309" s="13"/>
      <c r="H309" s="13"/>
      <c r="I309" s="8"/>
      <c r="J309" s="57"/>
      <c r="K309" s="8"/>
      <c r="L309" s="8"/>
      <c r="M309" s="70"/>
      <c r="N309" s="7"/>
      <c r="O309" s="70"/>
      <c r="P309" s="7"/>
      <c r="Q309" s="70"/>
      <c r="R309" s="7"/>
      <c r="S309" s="70"/>
      <c r="T309" s="7"/>
      <c r="U309" s="70"/>
      <c r="V309" s="7"/>
      <c r="W309" s="70"/>
      <c r="X309" s="7"/>
      <c r="Y309" s="70"/>
      <c r="Z309" s="7"/>
      <c r="AA309" s="70"/>
    </row>
    <row r="310" spans="1:27" x14ac:dyDescent="0.2">
      <c r="A310" s="14"/>
      <c r="B310" s="14"/>
      <c r="C310" s="9"/>
      <c r="D310" s="2"/>
      <c r="E310" s="5"/>
      <c r="F310" s="13"/>
      <c r="G310" s="13"/>
      <c r="H310" s="13"/>
      <c r="I310" s="8"/>
      <c r="J310" s="57"/>
      <c r="K310" s="8"/>
      <c r="L310" s="8"/>
      <c r="M310" s="70"/>
      <c r="N310" s="7"/>
      <c r="O310" s="70"/>
      <c r="P310" s="7"/>
      <c r="Q310" s="70"/>
      <c r="R310" s="7"/>
      <c r="S310" s="70"/>
      <c r="T310" s="7"/>
      <c r="U310" s="70"/>
      <c r="V310" s="7"/>
      <c r="W310" s="70"/>
      <c r="X310" s="7"/>
      <c r="Y310" s="70"/>
      <c r="Z310" s="7"/>
      <c r="AA310" s="70"/>
    </row>
    <row r="311" spans="1:27" x14ac:dyDescent="0.2">
      <c r="A311" s="14"/>
      <c r="B311" s="14"/>
      <c r="C311" s="9"/>
      <c r="D311" s="2"/>
      <c r="E311" s="5"/>
      <c r="F311" s="13"/>
      <c r="G311" s="13"/>
      <c r="H311" s="13"/>
      <c r="I311" s="8"/>
      <c r="J311" s="57"/>
      <c r="K311" s="8"/>
      <c r="L311" s="8"/>
      <c r="M311" s="70"/>
      <c r="N311" s="7"/>
      <c r="O311" s="70"/>
      <c r="P311" s="7"/>
      <c r="Q311" s="70"/>
      <c r="R311" s="7"/>
      <c r="S311" s="70"/>
      <c r="T311" s="7"/>
      <c r="U311" s="70"/>
      <c r="V311" s="7"/>
      <c r="W311" s="70"/>
      <c r="X311" s="7"/>
      <c r="Y311" s="70"/>
      <c r="Z311" s="7"/>
      <c r="AA311" s="70"/>
    </row>
    <row r="312" spans="1:27" x14ac:dyDescent="0.2">
      <c r="A312" s="14"/>
      <c r="B312" s="14"/>
      <c r="C312" s="9"/>
      <c r="D312" s="2"/>
      <c r="E312" s="5"/>
      <c r="F312" s="13"/>
      <c r="G312" s="13"/>
      <c r="H312" s="13"/>
      <c r="I312" s="8"/>
      <c r="J312" s="57"/>
      <c r="K312" s="8"/>
      <c r="L312" s="8"/>
      <c r="M312" s="70"/>
      <c r="N312" s="7"/>
      <c r="O312" s="70"/>
      <c r="P312" s="7"/>
      <c r="Q312" s="70"/>
      <c r="R312" s="7"/>
      <c r="S312" s="70"/>
      <c r="T312" s="7"/>
      <c r="U312" s="70"/>
      <c r="V312" s="7"/>
      <c r="W312" s="70"/>
      <c r="X312" s="7"/>
      <c r="Y312" s="70"/>
      <c r="Z312" s="7"/>
      <c r="AA312" s="70"/>
    </row>
    <row r="313" spans="1:27" x14ac:dyDescent="0.2">
      <c r="A313" s="14"/>
      <c r="B313" s="14"/>
      <c r="C313" s="9"/>
      <c r="D313" s="2"/>
      <c r="E313" s="5"/>
      <c r="F313" s="13"/>
      <c r="G313" s="13"/>
      <c r="H313" s="13"/>
      <c r="I313" s="8"/>
      <c r="J313" s="57"/>
      <c r="K313" s="8"/>
      <c r="L313" s="8"/>
      <c r="M313" s="70"/>
      <c r="N313" s="7"/>
      <c r="O313" s="70"/>
      <c r="P313" s="7"/>
      <c r="Q313" s="70"/>
      <c r="R313" s="7"/>
      <c r="S313" s="70"/>
      <c r="T313" s="7"/>
      <c r="U313" s="70"/>
      <c r="V313" s="7"/>
      <c r="W313" s="70"/>
      <c r="X313" s="7"/>
      <c r="Y313" s="70"/>
      <c r="Z313" s="7"/>
      <c r="AA313" s="70"/>
    </row>
    <row r="314" spans="1:27" x14ac:dyDescent="0.2">
      <c r="A314" s="14"/>
      <c r="B314" s="14"/>
      <c r="C314" s="9"/>
      <c r="D314" s="2"/>
      <c r="E314" s="5"/>
      <c r="F314" s="13"/>
      <c r="G314" s="13"/>
      <c r="H314" s="13"/>
      <c r="I314" s="8"/>
      <c r="J314" s="57"/>
      <c r="K314" s="8"/>
      <c r="L314" s="8"/>
      <c r="M314" s="70"/>
      <c r="N314" s="7"/>
      <c r="O314" s="70"/>
      <c r="P314" s="7"/>
      <c r="Q314" s="70"/>
      <c r="R314" s="7"/>
      <c r="S314" s="70"/>
      <c r="T314" s="7"/>
      <c r="U314" s="70"/>
      <c r="V314" s="7"/>
      <c r="W314" s="70"/>
      <c r="X314" s="7"/>
      <c r="Y314" s="70"/>
      <c r="Z314" s="7"/>
      <c r="AA314" s="70"/>
    </row>
    <row r="315" spans="1:27" x14ac:dyDescent="0.2">
      <c r="A315" s="14"/>
      <c r="B315" s="14"/>
      <c r="C315" s="9"/>
      <c r="D315" s="2"/>
      <c r="E315" s="5"/>
      <c r="F315" s="13"/>
      <c r="G315" s="13"/>
      <c r="H315" s="13"/>
      <c r="I315" s="8"/>
      <c r="J315" s="57"/>
      <c r="K315" s="8"/>
      <c r="L315" s="8"/>
      <c r="M315" s="70"/>
      <c r="N315" s="7"/>
      <c r="O315" s="70"/>
      <c r="P315" s="7"/>
      <c r="Q315" s="70"/>
      <c r="R315" s="7"/>
      <c r="S315" s="70"/>
      <c r="T315" s="7"/>
      <c r="U315" s="70"/>
      <c r="V315" s="7"/>
      <c r="W315" s="70"/>
      <c r="X315" s="7"/>
      <c r="Y315" s="70"/>
      <c r="Z315" s="7"/>
      <c r="AA315" s="70"/>
    </row>
    <row r="316" spans="1:27" x14ac:dyDescent="0.2">
      <c r="A316" s="14"/>
      <c r="B316" s="14"/>
      <c r="C316" s="9"/>
      <c r="D316" s="2"/>
      <c r="E316" s="5"/>
      <c r="F316" s="13"/>
      <c r="G316" s="13"/>
      <c r="H316" s="13"/>
      <c r="I316" s="8"/>
      <c r="J316" s="57"/>
      <c r="K316" s="8"/>
      <c r="L316" s="8"/>
      <c r="M316" s="70"/>
      <c r="N316" s="7"/>
      <c r="O316" s="70"/>
      <c r="P316" s="7"/>
      <c r="Q316" s="70"/>
      <c r="R316" s="7"/>
      <c r="S316" s="70"/>
      <c r="T316" s="7"/>
      <c r="U316" s="70"/>
      <c r="V316" s="7"/>
      <c r="W316" s="70"/>
      <c r="X316" s="7"/>
      <c r="Y316" s="70"/>
      <c r="Z316" s="7"/>
      <c r="AA316" s="70"/>
    </row>
    <row r="317" spans="1:27" x14ac:dyDescent="0.2">
      <c r="A317" s="14"/>
      <c r="B317" s="14"/>
      <c r="C317" s="9"/>
      <c r="D317" s="2"/>
      <c r="E317" s="5"/>
      <c r="F317" s="13"/>
      <c r="G317" s="13"/>
      <c r="H317" s="13"/>
      <c r="I317" s="8"/>
      <c r="J317" s="57"/>
      <c r="K317" s="8"/>
      <c r="L317" s="8"/>
      <c r="M317" s="70"/>
      <c r="N317" s="7"/>
      <c r="O317" s="70"/>
      <c r="P317" s="7"/>
      <c r="Q317" s="70"/>
      <c r="R317" s="7"/>
      <c r="S317" s="70"/>
      <c r="T317" s="7"/>
      <c r="U317" s="70"/>
      <c r="V317" s="7"/>
      <c r="W317" s="70"/>
      <c r="X317" s="7"/>
      <c r="Y317" s="70"/>
      <c r="Z317" s="7"/>
      <c r="AA317" s="70"/>
    </row>
    <row r="318" spans="1:27" x14ac:dyDescent="0.2">
      <c r="A318" s="14"/>
      <c r="B318" s="14"/>
      <c r="C318" s="9"/>
      <c r="D318" s="2"/>
      <c r="E318" s="5"/>
      <c r="F318" s="13"/>
      <c r="G318" s="13"/>
      <c r="H318" s="13"/>
      <c r="I318" s="8"/>
      <c r="J318" s="57"/>
      <c r="K318" s="8"/>
      <c r="L318" s="8"/>
      <c r="M318" s="70"/>
      <c r="N318" s="7"/>
      <c r="O318" s="70"/>
      <c r="P318" s="7"/>
      <c r="Q318" s="70"/>
      <c r="R318" s="7"/>
      <c r="S318" s="70"/>
      <c r="T318" s="7"/>
      <c r="U318" s="70"/>
      <c r="V318" s="7"/>
      <c r="W318" s="70"/>
      <c r="X318" s="7"/>
      <c r="Y318" s="70"/>
      <c r="Z318" s="7"/>
      <c r="AA318" s="70"/>
    </row>
    <row r="319" spans="1:27" x14ac:dyDescent="0.2">
      <c r="A319" s="14"/>
      <c r="B319" s="14"/>
      <c r="C319" s="9"/>
      <c r="D319" s="2"/>
      <c r="E319" s="5"/>
      <c r="F319" s="13"/>
      <c r="G319" s="13"/>
      <c r="H319" s="13"/>
      <c r="I319" s="8"/>
      <c r="J319" s="57"/>
      <c r="K319" s="8"/>
      <c r="L319" s="8"/>
      <c r="M319" s="70"/>
      <c r="N319" s="7"/>
      <c r="O319" s="70"/>
      <c r="P319" s="7"/>
      <c r="Q319" s="70"/>
      <c r="R319" s="7"/>
      <c r="S319" s="70"/>
      <c r="T319" s="7"/>
      <c r="U319" s="70"/>
      <c r="V319" s="7"/>
      <c r="W319" s="70"/>
      <c r="X319" s="7"/>
      <c r="Y319" s="70"/>
      <c r="Z319" s="7"/>
      <c r="AA319" s="70"/>
    </row>
    <row r="320" spans="1:27" x14ac:dyDescent="0.2">
      <c r="A320" s="14"/>
      <c r="B320" s="14"/>
      <c r="C320" s="9"/>
      <c r="D320" s="2"/>
      <c r="E320" s="5"/>
      <c r="F320" s="13"/>
      <c r="G320" s="13"/>
      <c r="H320" s="13"/>
      <c r="I320" s="8"/>
      <c r="J320" s="57"/>
      <c r="K320" s="8"/>
      <c r="L320" s="8"/>
      <c r="M320" s="70"/>
      <c r="N320" s="7"/>
      <c r="O320" s="70"/>
      <c r="P320" s="7"/>
      <c r="Q320" s="70"/>
      <c r="R320" s="7"/>
      <c r="S320" s="70"/>
      <c r="T320" s="7"/>
      <c r="U320" s="70"/>
      <c r="V320" s="7"/>
      <c r="W320" s="70"/>
      <c r="X320" s="7"/>
      <c r="Y320" s="70"/>
      <c r="Z320" s="7"/>
      <c r="AA320" s="70"/>
    </row>
    <row r="321" spans="1:27" x14ac:dyDescent="0.2">
      <c r="A321" s="14"/>
      <c r="B321" s="14"/>
      <c r="C321" s="9"/>
      <c r="D321" s="2"/>
      <c r="E321" s="5"/>
      <c r="F321" s="13"/>
      <c r="G321" s="13"/>
      <c r="H321" s="13"/>
      <c r="I321" s="8"/>
      <c r="J321" s="57"/>
      <c r="K321" s="8"/>
      <c r="L321" s="8"/>
      <c r="M321" s="70"/>
      <c r="N321" s="7"/>
      <c r="O321" s="70"/>
      <c r="P321" s="7"/>
      <c r="Q321" s="70"/>
      <c r="R321" s="7"/>
      <c r="S321" s="70"/>
      <c r="T321" s="7"/>
      <c r="U321" s="70"/>
      <c r="V321" s="7"/>
      <c r="W321" s="70"/>
      <c r="X321" s="7"/>
      <c r="Y321" s="70"/>
      <c r="Z321" s="7"/>
      <c r="AA321" s="70"/>
    </row>
    <row r="322" spans="1:27" x14ac:dyDescent="0.2">
      <c r="A322" s="14"/>
      <c r="B322" s="14"/>
      <c r="C322" s="9"/>
      <c r="D322" s="2"/>
      <c r="E322" s="5"/>
      <c r="F322" s="13"/>
      <c r="G322" s="13"/>
      <c r="H322" s="13"/>
      <c r="I322" s="8"/>
      <c r="J322" s="57"/>
      <c r="K322" s="8"/>
      <c r="L322" s="8"/>
      <c r="M322" s="70"/>
      <c r="N322" s="7"/>
      <c r="O322" s="70"/>
      <c r="P322" s="7"/>
      <c r="Q322" s="70"/>
      <c r="R322" s="7"/>
      <c r="S322" s="70"/>
      <c r="T322" s="7"/>
      <c r="U322" s="70"/>
      <c r="V322" s="7"/>
      <c r="W322" s="70"/>
      <c r="X322" s="7"/>
      <c r="Y322" s="70"/>
      <c r="Z322" s="7"/>
      <c r="AA322" s="70"/>
    </row>
    <row r="323" spans="1:27" x14ac:dyDescent="0.2">
      <c r="A323" s="14"/>
      <c r="B323" s="14"/>
      <c r="C323" s="9"/>
      <c r="D323" s="2"/>
      <c r="E323" s="5"/>
      <c r="F323" s="13"/>
      <c r="G323" s="13"/>
      <c r="H323" s="13"/>
      <c r="I323" s="8"/>
      <c r="J323" s="57"/>
      <c r="K323" s="8"/>
      <c r="L323" s="8"/>
      <c r="M323" s="70"/>
      <c r="N323" s="7"/>
      <c r="O323" s="70"/>
      <c r="P323" s="7"/>
      <c r="Q323" s="70"/>
      <c r="R323" s="7"/>
      <c r="S323" s="70"/>
      <c r="T323" s="7"/>
      <c r="U323" s="70"/>
      <c r="V323" s="7"/>
      <c r="W323" s="70"/>
      <c r="X323" s="7"/>
      <c r="Y323" s="70"/>
      <c r="Z323" s="7"/>
      <c r="AA323" s="70"/>
    </row>
    <row r="324" spans="1:27" x14ac:dyDescent="0.2">
      <c r="A324" s="14"/>
      <c r="B324" s="14"/>
      <c r="C324" s="9"/>
      <c r="D324" s="2"/>
      <c r="E324" s="5"/>
      <c r="F324" s="13"/>
      <c r="G324" s="13"/>
      <c r="H324" s="13"/>
      <c r="I324" s="8"/>
      <c r="J324" s="57"/>
      <c r="K324" s="8"/>
      <c r="L324" s="8"/>
      <c r="M324" s="70"/>
      <c r="N324" s="7"/>
      <c r="O324" s="70"/>
      <c r="P324" s="7"/>
      <c r="Q324" s="70"/>
      <c r="R324" s="7"/>
      <c r="S324" s="70"/>
      <c r="T324" s="7"/>
      <c r="U324" s="70"/>
      <c r="V324" s="7"/>
      <c r="W324" s="70"/>
      <c r="X324" s="7"/>
      <c r="Y324" s="70"/>
      <c r="Z324" s="7"/>
      <c r="AA324" s="70"/>
    </row>
    <row r="325" spans="1:27" x14ac:dyDescent="0.2">
      <c r="A325" s="14"/>
      <c r="B325" s="14"/>
      <c r="C325" s="9"/>
      <c r="D325" s="2"/>
      <c r="E325" s="5"/>
      <c r="F325" s="13"/>
      <c r="G325" s="13"/>
      <c r="H325" s="13"/>
      <c r="I325" s="8"/>
      <c r="J325" s="57"/>
      <c r="K325" s="8"/>
      <c r="L325" s="8"/>
      <c r="M325" s="70"/>
      <c r="N325" s="7"/>
      <c r="O325" s="70"/>
      <c r="P325" s="7"/>
      <c r="Q325" s="70"/>
      <c r="R325" s="7"/>
      <c r="S325" s="70"/>
      <c r="T325" s="7"/>
      <c r="U325" s="70"/>
      <c r="V325" s="7"/>
      <c r="W325" s="70"/>
      <c r="X325" s="7"/>
      <c r="Y325" s="70"/>
      <c r="Z325" s="7"/>
      <c r="AA325" s="70"/>
    </row>
    <row r="326" spans="1:27" x14ac:dyDescent="0.2">
      <c r="A326" s="14"/>
      <c r="B326" s="14"/>
      <c r="C326" s="9"/>
      <c r="D326" s="2"/>
      <c r="E326" s="5"/>
      <c r="F326" s="13"/>
      <c r="G326" s="13"/>
      <c r="H326" s="13"/>
      <c r="I326" s="8"/>
      <c r="J326" s="57"/>
      <c r="K326" s="8"/>
      <c r="L326" s="8"/>
      <c r="M326" s="70"/>
      <c r="N326" s="7"/>
      <c r="O326" s="70"/>
      <c r="P326" s="7"/>
      <c r="Q326" s="70"/>
      <c r="R326" s="7"/>
      <c r="S326" s="70"/>
      <c r="T326" s="7"/>
      <c r="U326" s="70"/>
      <c r="V326" s="7"/>
      <c r="W326" s="70"/>
      <c r="X326" s="7"/>
      <c r="Y326" s="70"/>
      <c r="Z326" s="7"/>
      <c r="AA326" s="70"/>
    </row>
    <row r="327" spans="1:27" x14ac:dyDescent="0.2">
      <c r="A327" s="14"/>
      <c r="B327" s="14"/>
      <c r="C327" s="9"/>
      <c r="D327" s="2"/>
      <c r="E327" s="5"/>
      <c r="F327" s="13"/>
      <c r="G327" s="13"/>
      <c r="H327" s="13"/>
      <c r="I327" s="8"/>
      <c r="J327" s="57"/>
      <c r="K327" s="8"/>
      <c r="L327" s="8"/>
      <c r="M327" s="70"/>
      <c r="N327" s="7"/>
      <c r="O327" s="70"/>
      <c r="P327" s="7"/>
      <c r="Q327" s="70"/>
      <c r="R327" s="7"/>
      <c r="S327" s="70"/>
      <c r="T327" s="7"/>
      <c r="U327" s="70"/>
      <c r="V327" s="7"/>
      <c r="W327" s="70"/>
      <c r="X327" s="7"/>
      <c r="Y327" s="70"/>
      <c r="Z327" s="7"/>
      <c r="AA327" s="70"/>
    </row>
    <row r="328" spans="1:27" x14ac:dyDescent="0.2">
      <c r="A328" s="14"/>
      <c r="B328" s="14"/>
      <c r="C328" s="9"/>
      <c r="D328" s="2"/>
      <c r="E328" s="5"/>
      <c r="F328" s="13"/>
      <c r="G328" s="13"/>
      <c r="H328" s="13"/>
      <c r="I328" s="8"/>
      <c r="J328" s="57"/>
      <c r="K328" s="8"/>
      <c r="L328" s="8"/>
      <c r="M328" s="70"/>
      <c r="N328" s="7"/>
      <c r="O328" s="70"/>
      <c r="P328" s="7"/>
      <c r="Q328" s="70"/>
      <c r="R328" s="7"/>
      <c r="S328" s="70"/>
      <c r="T328" s="7"/>
      <c r="U328" s="70"/>
      <c r="V328" s="7"/>
      <c r="W328" s="70"/>
      <c r="X328" s="7"/>
      <c r="Y328" s="70"/>
      <c r="Z328" s="7"/>
      <c r="AA328" s="70"/>
    </row>
    <row r="329" spans="1:27" x14ac:dyDescent="0.2">
      <c r="A329" s="14"/>
      <c r="B329" s="14"/>
      <c r="C329" s="9"/>
      <c r="D329" s="2"/>
      <c r="E329" s="5"/>
      <c r="F329" s="13"/>
      <c r="G329" s="13"/>
      <c r="H329" s="13"/>
      <c r="I329" s="8"/>
      <c r="J329" s="57"/>
      <c r="K329" s="8"/>
      <c r="L329" s="8"/>
      <c r="M329" s="70"/>
      <c r="N329" s="7"/>
      <c r="O329" s="70"/>
      <c r="P329" s="7"/>
      <c r="Q329" s="70"/>
      <c r="R329" s="7"/>
      <c r="S329" s="70"/>
      <c r="T329" s="7"/>
      <c r="U329" s="70"/>
      <c r="V329" s="7"/>
      <c r="W329" s="70"/>
      <c r="X329" s="7"/>
      <c r="Y329" s="70"/>
      <c r="Z329" s="7"/>
      <c r="AA329" s="70"/>
    </row>
    <row r="330" spans="1:27" x14ac:dyDescent="0.2">
      <c r="A330" s="14"/>
      <c r="B330" s="14"/>
      <c r="C330" s="9"/>
      <c r="D330" s="2"/>
      <c r="E330" s="5"/>
      <c r="F330" s="13"/>
      <c r="G330" s="13"/>
      <c r="H330" s="13"/>
      <c r="I330" s="8"/>
      <c r="J330" s="57"/>
      <c r="K330" s="8"/>
      <c r="L330" s="8"/>
      <c r="M330" s="70"/>
      <c r="N330" s="7"/>
      <c r="O330" s="70"/>
      <c r="P330" s="7"/>
      <c r="Q330" s="70"/>
      <c r="R330" s="7"/>
      <c r="S330" s="70"/>
      <c r="T330" s="7"/>
      <c r="U330" s="70"/>
      <c r="V330" s="7"/>
      <c r="W330" s="70"/>
      <c r="X330" s="7"/>
      <c r="Y330" s="70"/>
      <c r="Z330" s="7"/>
      <c r="AA330" s="70"/>
    </row>
    <row r="331" spans="1:27" x14ac:dyDescent="0.2">
      <c r="A331" s="14"/>
      <c r="B331" s="14"/>
      <c r="C331" s="9"/>
      <c r="D331" s="2"/>
      <c r="E331" s="5"/>
      <c r="F331" s="13"/>
      <c r="G331" s="13"/>
      <c r="H331" s="13"/>
      <c r="I331" s="8"/>
      <c r="J331" s="57"/>
      <c r="K331" s="8"/>
      <c r="L331" s="8"/>
      <c r="M331" s="70"/>
      <c r="N331" s="7"/>
      <c r="O331" s="70"/>
      <c r="P331" s="7"/>
      <c r="Q331" s="70"/>
      <c r="R331" s="7"/>
      <c r="S331" s="70"/>
      <c r="T331" s="7"/>
      <c r="U331" s="70"/>
      <c r="V331" s="7"/>
      <c r="W331" s="70"/>
      <c r="X331" s="7"/>
      <c r="Y331" s="70"/>
      <c r="Z331" s="7"/>
      <c r="AA331" s="70"/>
    </row>
    <row r="332" spans="1:27" x14ac:dyDescent="0.2">
      <c r="A332" s="14"/>
      <c r="B332" s="14"/>
      <c r="C332" s="9"/>
      <c r="D332" s="2"/>
      <c r="E332" s="5"/>
      <c r="F332" s="13"/>
      <c r="G332" s="13"/>
      <c r="H332" s="13"/>
      <c r="I332" s="8"/>
      <c r="J332" s="57"/>
      <c r="K332" s="8"/>
      <c r="L332" s="8"/>
      <c r="M332" s="70"/>
      <c r="N332" s="7"/>
      <c r="O332" s="70"/>
      <c r="P332" s="7"/>
      <c r="Q332" s="70"/>
      <c r="R332" s="7"/>
      <c r="S332" s="70"/>
      <c r="T332" s="7"/>
      <c r="U332" s="70"/>
      <c r="V332" s="7"/>
      <c r="W332" s="70"/>
      <c r="X332" s="7"/>
      <c r="Y332" s="70"/>
      <c r="Z332" s="7"/>
      <c r="AA332" s="70"/>
    </row>
    <row r="333" spans="1:27" x14ac:dyDescent="0.2">
      <c r="A333" s="14"/>
      <c r="B333" s="14"/>
      <c r="C333" s="9"/>
      <c r="D333" s="2"/>
      <c r="E333" s="5"/>
      <c r="F333" s="13"/>
      <c r="G333" s="13"/>
      <c r="H333" s="13"/>
      <c r="I333" s="8"/>
      <c r="J333" s="57"/>
      <c r="K333" s="8"/>
      <c r="L333" s="8"/>
      <c r="M333" s="70"/>
      <c r="N333" s="7"/>
      <c r="O333" s="70"/>
      <c r="P333" s="7"/>
      <c r="Q333" s="70"/>
      <c r="R333" s="7"/>
      <c r="S333" s="70"/>
      <c r="T333" s="7"/>
      <c r="U333" s="70"/>
      <c r="V333" s="7"/>
      <c r="W333" s="70"/>
      <c r="X333" s="7"/>
      <c r="Y333" s="70"/>
      <c r="Z333" s="7"/>
      <c r="AA333" s="70"/>
    </row>
    <row r="334" spans="1:27" x14ac:dyDescent="0.2">
      <c r="A334" s="14"/>
      <c r="B334" s="14"/>
      <c r="C334" s="9"/>
      <c r="D334" s="2"/>
      <c r="E334" s="5"/>
      <c r="F334" s="13"/>
      <c r="G334" s="13"/>
      <c r="H334" s="13"/>
      <c r="I334" s="8"/>
      <c r="J334" s="57"/>
      <c r="K334" s="8"/>
      <c r="L334" s="8"/>
      <c r="M334" s="70"/>
      <c r="N334" s="7"/>
      <c r="O334" s="70"/>
      <c r="P334" s="7"/>
      <c r="Q334" s="70"/>
      <c r="R334" s="7"/>
      <c r="S334" s="70"/>
      <c r="T334" s="7"/>
      <c r="U334" s="70"/>
      <c r="V334" s="7"/>
      <c r="W334" s="70"/>
      <c r="X334" s="7"/>
      <c r="Y334" s="70"/>
      <c r="Z334" s="7"/>
      <c r="AA334" s="70"/>
    </row>
    <row r="335" spans="1:27" x14ac:dyDescent="0.2">
      <c r="A335" s="14"/>
      <c r="B335" s="14"/>
      <c r="C335" s="9"/>
      <c r="D335" s="2"/>
      <c r="E335" s="5"/>
      <c r="F335" s="13"/>
      <c r="G335" s="13"/>
      <c r="H335" s="13"/>
      <c r="I335" s="8"/>
      <c r="J335" s="57"/>
      <c r="K335" s="8"/>
      <c r="L335" s="8"/>
      <c r="M335" s="70"/>
      <c r="N335" s="7"/>
      <c r="O335" s="70"/>
      <c r="P335" s="7"/>
      <c r="Q335" s="70"/>
      <c r="R335" s="7"/>
      <c r="S335" s="70"/>
      <c r="T335" s="7"/>
      <c r="U335" s="70"/>
      <c r="V335" s="7"/>
      <c r="W335" s="70"/>
      <c r="X335" s="7"/>
      <c r="Y335" s="70"/>
      <c r="Z335" s="7"/>
      <c r="AA335" s="70"/>
    </row>
    <row r="336" spans="1:27" x14ac:dyDescent="0.2">
      <c r="A336" s="14"/>
      <c r="B336" s="14"/>
      <c r="C336" s="9"/>
      <c r="D336" s="2"/>
      <c r="E336" s="5"/>
      <c r="F336" s="13"/>
      <c r="G336" s="13"/>
      <c r="H336" s="13"/>
      <c r="I336" s="8"/>
      <c r="J336" s="57"/>
      <c r="K336" s="8"/>
      <c r="L336" s="8"/>
      <c r="M336" s="70"/>
      <c r="N336" s="7"/>
      <c r="O336" s="70"/>
      <c r="P336" s="7"/>
      <c r="Q336" s="70"/>
      <c r="R336" s="7"/>
      <c r="S336" s="70"/>
      <c r="T336" s="7"/>
      <c r="U336" s="70"/>
      <c r="V336" s="7"/>
      <c r="W336" s="70"/>
      <c r="X336" s="7"/>
      <c r="Y336" s="70"/>
      <c r="Z336" s="7"/>
      <c r="AA336" s="70"/>
    </row>
    <row r="337" spans="1:27" x14ac:dyDescent="0.2">
      <c r="A337" s="14"/>
      <c r="B337" s="14"/>
      <c r="C337" s="9"/>
      <c r="D337" s="2"/>
      <c r="E337" s="5"/>
      <c r="F337" s="13"/>
      <c r="G337" s="13"/>
      <c r="H337" s="13"/>
      <c r="I337" s="8"/>
      <c r="J337" s="57"/>
      <c r="K337" s="8"/>
      <c r="L337" s="8"/>
      <c r="M337" s="70"/>
      <c r="N337" s="7"/>
      <c r="O337" s="70"/>
      <c r="P337" s="7"/>
      <c r="Q337" s="70"/>
      <c r="R337" s="7"/>
      <c r="S337" s="70"/>
      <c r="T337" s="7"/>
      <c r="U337" s="70"/>
      <c r="V337" s="7"/>
      <c r="W337" s="70"/>
      <c r="X337" s="7"/>
      <c r="Y337" s="70"/>
      <c r="Z337" s="7"/>
      <c r="AA337" s="70"/>
    </row>
    <row r="338" spans="1:27" x14ac:dyDescent="0.2">
      <c r="A338" s="14"/>
      <c r="B338" s="14"/>
      <c r="C338" s="9"/>
      <c r="D338" s="2"/>
      <c r="E338" s="5"/>
      <c r="F338" s="13"/>
      <c r="G338" s="13"/>
      <c r="H338" s="13"/>
      <c r="I338" s="8"/>
      <c r="J338" s="57"/>
      <c r="K338" s="8"/>
      <c r="L338" s="8"/>
      <c r="M338" s="70"/>
      <c r="N338" s="7"/>
      <c r="O338" s="70"/>
      <c r="P338" s="7"/>
      <c r="Q338" s="70"/>
      <c r="R338" s="7"/>
      <c r="S338" s="70"/>
      <c r="T338" s="7"/>
      <c r="U338" s="70"/>
      <c r="V338" s="7"/>
      <c r="W338" s="70"/>
      <c r="X338" s="7"/>
      <c r="Y338" s="70"/>
      <c r="Z338" s="7"/>
      <c r="AA338" s="70"/>
    </row>
    <row r="339" spans="1:27" x14ac:dyDescent="0.2">
      <c r="A339" s="14"/>
      <c r="B339" s="14"/>
      <c r="C339" s="9"/>
      <c r="D339" s="2"/>
      <c r="E339" s="5"/>
      <c r="F339" s="13"/>
      <c r="G339" s="13"/>
      <c r="H339" s="13"/>
      <c r="I339" s="8"/>
      <c r="J339" s="57"/>
      <c r="K339" s="8"/>
      <c r="L339" s="8"/>
      <c r="M339" s="70"/>
      <c r="N339" s="7"/>
      <c r="O339" s="70"/>
      <c r="P339" s="7"/>
      <c r="Q339" s="70"/>
      <c r="R339" s="7"/>
      <c r="S339" s="70"/>
      <c r="T339" s="7"/>
      <c r="U339" s="70"/>
      <c r="V339" s="7"/>
      <c r="W339" s="70"/>
      <c r="X339" s="7"/>
      <c r="Y339" s="70"/>
      <c r="Z339" s="7"/>
      <c r="AA339" s="70"/>
    </row>
    <row r="340" spans="1:27" x14ac:dyDescent="0.2">
      <c r="A340" s="14"/>
      <c r="B340" s="14"/>
      <c r="C340" s="9"/>
      <c r="D340" s="2"/>
      <c r="E340" s="5"/>
      <c r="F340" s="13"/>
      <c r="G340" s="13"/>
      <c r="H340" s="13"/>
      <c r="I340" s="8"/>
      <c r="J340" s="57"/>
      <c r="K340" s="8"/>
      <c r="L340" s="8"/>
      <c r="M340" s="70"/>
      <c r="N340" s="7"/>
      <c r="O340" s="70"/>
      <c r="P340" s="7"/>
      <c r="Q340" s="70"/>
      <c r="R340" s="7"/>
      <c r="S340" s="70"/>
      <c r="T340" s="7"/>
      <c r="U340" s="70"/>
      <c r="V340" s="7"/>
      <c r="W340" s="70"/>
      <c r="X340" s="7"/>
      <c r="Y340" s="70"/>
      <c r="Z340" s="7"/>
      <c r="AA340" s="70"/>
    </row>
    <row r="341" spans="1:27" x14ac:dyDescent="0.2">
      <c r="A341" s="14"/>
      <c r="B341" s="14"/>
      <c r="C341" s="9"/>
      <c r="D341" s="2"/>
      <c r="E341" s="5"/>
      <c r="F341" s="13"/>
      <c r="G341" s="13"/>
      <c r="H341" s="13"/>
      <c r="I341" s="8"/>
      <c r="J341" s="57"/>
      <c r="K341" s="8"/>
      <c r="L341" s="8"/>
      <c r="M341" s="70"/>
      <c r="N341" s="7"/>
      <c r="O341" s="70"/>
      <c r="P341" s="7"/>
      <c r="Q341" s="70"/>
      <c r="R341" s="7"/>
      <c r="S341" s="70"/>
      <c r="T341" s="7"/>
      <c r="U341" s="70"/>
      <c r="V341" s="7"/>
      <c r="W341" s="70"/>
      <c r="X341" s="7"/>
      <c r="Y341" s="70"/>
      <c r="Z341" s="7"/>
      <c r="AA341" s="70"/>
    </row>
    <row r="342" spans="1:27" x14ac:dyDescent="0.2">
      <c r="A342" s="14"/>
      <c r="B342" s="14"/>
      <c r="C342" s="9"/>
      <c r="D342" s="2"/>
      <c r="E342" s="5"/>
      <c r="F342" s="13"/>
      <c r="G342" s="13"/>
      <c r="H342" s="13"/>
      <c r="I342" s="8"/>
      <c r="J342" s="57"/>
      <c r="K342" s="8"/>
      <c r="L342" s="8"/>
      <c r="M342" s="70"/>
      <c r="N342" s="7"/>
      <c r="O342" s="70"/>
      <c r="P342" s="7"/>
      <c r="Q342" s="70"/>
      <c r="R342" s="7"/>
      <c r="S342" s="70"/>
      <c r="T342" s="7"/>
      <c r="U342" s="70"/>
      <c r="V342" s="7"/>
      <c r="W342" s="70"/>
      <c r="X342" s="7"/>
      <c r="Y342" s="70"/>
      <c r="Z342" s="7"/>
      <c r="AA342" s="70"/>
    </row>
    <row r="343" spans="1:27" x14ac:dyDescent="0.2">
      <c r="A343" s="14"/>
      <c r="B343" s="14"/>
      <c r="C343" s="9"/>
      <c r="D343" s="2"/>
      <c r="E343" s="5"/>
      <c r="F343" s="13"/>
      <c r="G343" s="13"/>
      <c r="H343" s="13"/>
      <c r="I343" s="8"/>
      <c r="J343" s="57"/>
      <c r="K343" s="8"/>
      <c r="L343" s="8"/>
      <c r="M343" s="70"/>
      <c r="N343" s="7"/>
      <c r="O343" s="70"/>
      <c r="P343" s="7"/>
      <c r="Q343" s="70"/>
      <c r="R343" s="7"/>
      <c r="S343" s="70"/>
      <c r="T343" s="7"/>
      <c r="U343" s="70"/>
      <c r="V343" s="7"/>
      <c r="W343" s="70"/>
      <c r="X343" s="7"/>
      <c r="Y343" s="70"/>
      <c r="Z343" s="7"/>
      <c r="AA343" s="70"/>
    </row>
    <row r="344" spans="1:27" x14ac:dyDescent="0.2">
      <c r="A344" s="14"/>
      <c r="B344" s="14"/>
      <c r="C344" s="9"/>
      <c r="D344" s="2"/>
      <c r="E344" s="5"/>
      <c r="F344" s="13"/>
      <c r="G344" s="13"/>
      <c r="H344" s="13"/>
      <c r="I344" s="8"/>
      <c r="J344" s="57"/>
      <c r="K344" s="8"/>
      <c r="L344" s="8"/>
    </row>
    <row r="345" spans="1:27" x14ac:dyDescent="0.2">
      <c r="A345" s="14"/>
      <c r="B345" s="14"/>
      <c r="C345" s="9"/>
      <c r="D345" s="2"/>
      <c r="E345" s="5"/>
      <c r="F345" s="13"/>
      <c r="G345" s="13"/>
      <c r="H345" s="13"/>
      <c r="I345" s="8"/>
      <c r="J345" s="57"/>
      <c r="K345" s="8"/>
      <c r="L345" s="8"/>
    </row>
    <row r="346" spans="1:27" x14ac:dyDescent="0.2">
      <c r="A346" s="14"/>
      <c r="B346" s="14"/>
      <c r="C346" s="9"/>
      <c r="D346" s="2"/>
      <c r="E346" s="5"/>
      <c r="F346" s="13"/>
      <c r="G346" s="13"/>
      <c r="H346" s="13"/>
      <c r="I346" s="8"/>
      <c r="J346" s="57"/>
      <c r="K346" s="8"/>
      <c r="L346" s="8"/>
    </row>
    <row r="347" spans="1:27" x14ac:dyDescent="0.2">
      <c r="A347" s="14"/>
      <c r="B347" s="14"/>
      <c r="C347" s="9"/>
      <c r="D347" s="2"/>
      <c r="E347" s="5"/>
      <c r="F347" s="13"/>
      <c r="G347" s="13"/>
      <c r="H347" s="13"/>
      <c r="I347" s="8"/>
      <c r="J347" s="57"/>
      <c r="K347" s="8"/>
      <c r="L347" s="8"/>
      <c r="M347" s="70"/>
      <c r="N347" s="7"/>
      <c r="O347" s="70"/>
      <c r="P347" s="7"/>
      <c r="Q347" s="70"/>
      <c r="R347" s="7"/>
      <c r="S347" s="70"/>
      <c r="T347" s="7"/>
      <c r="U347" s="70"/>
      <c r="V347" s="7"/>
      <c r="W347" s="70"/>
      <c r="X347" s="7"/>
      <c r="Y347" s="70"/>
      <c r="Z347" s="7"/>
      <c r="AA347" s="70"/>
    </row>
    <row r="348" spans="1:27" x14ac:dyDescent="0.2">
      <c r="A348" s="14"/>
      <c r="B348" s="14"/>
      <c r="C348" s="9"/>
      <c r="D348" s="2"/>
      <c r="E348" s="5"/>
      <c r="F348" s="13"/>
      <c r="G348" s="13"/>
      <c r="H348" s="13"/>
      <c r="I348" s="8"/>
      <c r="J348" s="57"/>
      <c r="K348" s="8"/>
      <c r="L348" s="8"/>
      <c r="M348" s="70"/>
      <c r="N348" s="7"/>
      <c r="O348" s="70"/>
      <c r="P348" s="7"/>
      <c r="Q348" s="70"/>
      <c r="R348" s="7"/>
      <c r="S348" s="70"/>
      <c r="T348" s="7"/>
      <c r="U348" s="70"/>
      <c r="V348" s="7"/>
      <c r="W348" s="70"/>
      <c r="X348" s="7"/>
      <c r="Y348" s="70"/>
      <c r="Z348" s="7"/>
      <c r="AA348" s="70"/>
    </row>
    <row r="349" spans="1:27" x14ac:dyDescent="0.2">
      <c r="A349" s="14"/>
      <c r="B349" s="14"/>
      <c r="C349" s="9"/>
      <c r="D349" s="2"/>
      <c r="E349" s="5"/>
      <c r="F349" s="13"/>
      <c r="G349" s="13"/>
      <c r="H349" s="13"/>
      <c r="I349" s="8"/>
      <c r="J349" s="57"/>
      <c r="K349" s="8"/>
      <c r="L349" s="8"/>
      <c r="M349" s="70"/>
      <c r="N349" s="7"/>
      <c r="O349" s="70"/>
      <c r="P349" s="7"/>
      <c r="Q349" s="70"/>
      <c r="R349" s="7"/>
      <c r="S349" s="70"/>
      <c r="T349" s="7"/>
      <c r="U349" s="70"/>
      <c r="V349" s="7"/>
      <c r="W349" s="70"/>
      <c r="X349" s="7"/>
      <c r="Y349" s="70"/>
      <c r="Z349" s="7"/>
      <c r="AA349" s="70"/>
    </row>
    <row r="350" spans="1:27" x14ac:dyDescent="0.2">
      <c r="A350" s="14"/>
      <c r="B350" s="14"/>
      <c r="C350" s="9"/>
      <c r="D350" s="2"/>
      <c r="E350" s="5"/>
      <c r="F350" s="13"/>
      <c r="G350" s="13"/>
      <c r="H350" s="13"/>
      <c r="I350" s="8"/>
      <c r="J350" s="57"/>
      <c r="K350" s="8"/>
      <c r="L350" s="8"/>
      <c r="M350" s="70"/>
      <c r="N350" s="7"/>
      <c r="O350" s="70"/>
      <c r="P350" s="7"/>
      <c r="Q350" s="70"/>
      <c r="R350" s="7"/>
      <c r="S350" s="70"/>
      <c r="T350" s="7"/>
      <c r="U350" s="70"/>
      <c r="V350" s="7"/>
      <c r="W350" s="70"/>
      <c r="X350" s="7"/>
      <c r="Y350" s="70"/>
      <c r="Z350" s="7"/>
      <c r="AA350" s="70"/>
    </row>
    <row r="351" spans="1:27" x14ac:dyDescent="0.2">
      <c r="A351" s="14"/>
      <c r="B351" s="14"/>
      <c r="C351" s="9"/>
      <c r="D351" s="2"/>
      <c r="E351" s="5"/>
      <c r="F351" s="13"/>
      <c r="G351" s="13"/>
      <c r="H351" s="13"/>
      <c r="I351" s="8"/>
      <c r="J351" s="57"/>
      <c r="K351" s="8"/>
      <c r="L351" s="8"/>
      <c r="M351" s="70"/>
      <c r="N351" s="7"/>
      <c r="O351" s="70"/>
      <c r="P351" s="7"/>
      <c r="Q351" s="70"/>
      <c r="R351" s="7"/>
      <c r="S351" s="70"/>
      <c r="T351" s="7"/>
      <c r="U351" s="70"/>
      <c r="V351" s="7"/>
      <c r="W351" s="70"/>
      <c r="X351" s="7"/>
      <c r="Y351" s="70"/>
      <c r="Z351" s="7"/>
      <c r="AA351" s="70"/>
    </row>
    <row r="352" spans="1:27" x14ac:dyDescent="0.2">
      <c r="A352" s="14"/>
      <c r="B352" s="14"/>
      <c r="C352" s="9"/>
      <c r="D352" s="2"/>
      <c r="E352" s="5"/>
      <c r="F352" s="13"/>
      <c r="G352" s="13"/>
      <c r="H352" s="13"/>
      <c r="I352" s="8"/>
      <c r="J352" s="57"/>
      <c r="K352" s="8"/>
      <c r="L352" s="8"/>
      <c r="M352" s="70"/>
      <c r="N352" s="7"/>
      <c r="O352" s="70"/>
      <c r="P352" s="7"/>
      <c r="Q352" s="70"/>
      <c r="R352" s="7"/>
      <c r="S352" s="70"/>
      <c r="T352" s="7"/>
      <c r="U352" s="70"/>
      <c r="V352" s="7"/>
      <c r="W352" s="70"/>
      <c r="X352" s="7"/>
      <c r="Y352" s="70"/>
      <c r="Z352" s="7"/>
      <c r="AA352" s="70"/>
    </row>
    <row r="353" spans="1:27" x14ac:dyDescent="0.2">
      <c r="A353" s="14"/>
      <c r="B353" s="14"/>
      <c r="C353" s="9"/>
      <c r="D353" s="2"/>
      <c r="E353" s="5"/>
      <c r="F353" s="13"/>
      <c r="G353" s="13"/>
      <c r="H353" s="13"/>
      <c r="I353" s="8"/>
      <c r="J353" s="57"/>
      <c r="K353" s="8"/>
      <c r="L353" s="8"/>
      <c r="M353" s="70"/>
      <c r="N353" s="7"/>
      <c r="O353" s="70"/>
      <c r="P353" s="7"/>
      <c r="Q353" s="70"/>
      <c r="R353" s="7"/>
      <c r="S353" s="70"/>
      <c r="T353" s="7"/>
      <c r="U353" s="70"/>
      <c r="V353" s="7"/>
      <c r="W353" s="70"/>
      <c r="X353" s="7"/>
      <c r="Y353" s="70"/>
      <c r="Z353" s="7"/>
      <c r="AA353" s="70"/>
    </row>
    <row r="354" spans="1:27" x14ac:dyDescent="0.2">
      <c r="A354" s="14"/>
      <c r="B354" s="14"/>
      <c r="C354" s="9"/>
      <c r="D354" s="2"/>
      <c r="E354" s="5"/>
      <c r="F354" s="13"/>
      <c r="G354" s="13"/>
      <c r="H354" s="13"/>
      <c r="I354" s="8"/>
      <c r="J354" s="57"/>
      <c r="K354" s="8"/>
      <c r="L354" s="8"/>
      <c r="M354" s="70"/>
      <c r="N354" s="7"/>
      <c r="O354" s="70"/>
      <c r="P354" s="7"/>
      <c r="Q354" s="70"/>
      <c r="R354" s="7"/>
      <c r="S354" s="70"/>
      <c r="T354" s="7"/>
      <c r="U354" s="70"/>
      <c r="V354" s="7"/>
      <c r="W354" s="70"/>
      <c r="X354" s="7"/>
      <c r="Y354" s="70"/>
      <c r="Z354" s="7"/>
      <c r="AA354" s="70"/>
    </row>
    <row r="355" spans="1:27" x14ac:dyDescent="0.2">
      <c r="A355" s="14"/>
      <c r="B355" s="14"/>
      <c r="C355" s="9"/>
      <c r="D355" s="2"/>
      <c r="E355" s="5"/>
      <c r="F355" s="13"/>
      <c r="G355" s="13"/>
      <c r="H355" s="13"/>
      <c r="I355" s="8"/>
      <c r="J355" s="57"/>
      <c r="K355" s="8"/>
      <c r="L355" s="8"/>
      <c r="M355" s="70"/>
      <c r="N355" s="7"/>
      <c r="O355" s="70"/>
      <c r="P355" s="7"/>
      <c r="Q355" s="70"/>
      <c r="R355" s="7"/>
      <c r="S355" s="70"/>
      <c r="T355" s="7"/>
      <c r="U355" s="70"/>
      <c r="V355" s="7"/>
      <c r="W355" s="70"/>
      <c r="X355" s="7"/>
      <c r="Y355" s="70"/>
      <c r="Z355" s="7"/>
      <c r="AA355" s="70"/>
    </row>
    <row r="356" spans="1:27" x14ac:dyDescent="0.2">
      <c r="A356" s="14"/>
      <c r="B356" s="14"/>
      <c r="C356" s="9"/>
      <c r="D356" s="2"/>
      <c r="E356" s="5"/>
      <c r="F356" s="13"/>
      <c r="G356" s="13"/>
      <c r="H356" s="13"/>
      <c r="I356" s="8"/>
      <c r="J356" s="57"/>
      <c r="K356" s="8"/>
      <c r="L356" s="8"/>
      <c r="M356" s="70"/>
      <c r="N356" s="7"/>
      <c r="O356" s="70"/>
      <c r="P356" s="7"/>
      <c r="Q356" s="70"/>
      <c r="R356" s="7"/>
      <c r="S356" s="70"/>
      <c r="T356" s="7"/>
      <c r="U356" s="70"/>
      <c r="V356" s="7"/>
      <c r="W356" s="70"/>
      <c r="X356" s="7"/>
      <c r="Y356" s="70"/>
      <c r="Z356" s="7"/>
      <c r="AA356" s="70"/>
    </row>
    <row r="357" spans="1:27" x14ac:dyDescent="0.2">
      <c r="A357" s="14"/>
      <c r="B357" s="14"/>
      <c r="C357" s="9"/>
      <c r="D357" s="2"/>
      <c r="E357" s="5"/>
      <c r="F357" s="13"/>
      <c r="G357" s="13"/>
      <c r="H357" s="13"/>
      <c r="I357" s="8"/>
      <c r="J357" s="57"/>
      <c r="K357" s="8"/>
      <c r="L357" s="8"/>
      <c r="M357" s="70"/>
      <c r="N357" s="7"/>
      <c r="O357" s="70"/>
      <c r="P357" s="7"/>
      <c r="Q357" s="70"/>
      <c r="R357" s="7"/>
      <c r="S357" s="70"/>
      <c r="T357" s="7"/>
      <c r="U357" s="70"/>
      <c r="V357" s="7"/>
      <c r="W357" s="70"/>
      <c r="X357" s="7"/>
      <c r="Y357" s="70"/>
      <c r="Z357" s="7"/>
      <c r="AA357" s="70"/>
    </row>
    <row r="358" spans="1:27" x14ac:dyDescent="0.2">
      <c r="A358" s="14"/>
      <c r="B358" s="14"/>
      <c r="C358" s="9"/>
      <c r="D358" s="2"/>
      <c r="E358" s="5"/>
      <c r="F358" s="13"/>
      <c r="G358" s="13"/>
      <c r="H358" s="13"/>
      <c r="I358" s="8"/>
      <c r="J358" s="57"/>
      <c r="K358" s="8"/>
      <c r="L358" s="8"/>
      <c r="M358" s="70"/>
      <c r="N358" s="7"/>
      <c r="O358" s="70"/>
      <c r="P358" s="7"/>
      <c r="Q358" s="70"/>
      <c r="R358" s="7"/>
      <c r="S358" s="70"/>
      <c r="T358" s="7"/>
      <c r="U358" s="70"/>
      <c r="V358" s="7"/>
      <c r="W358" s="70"/>
      <c r="X358" s="7"/>
      <c r="Y358" s="70"/>
      <c r="Z358" s="7"/>
      <c r="AA358" s="70"/>
    </row>
    <row r="359" spans="1:27" x14ac:dyDescent="0.2">
      <c r="A359" s="14"/>
      <c r="B359" s="14"/>
      <c r="C359" s="9"/>
      <c r="D359" s="2"/>
      <c r="E359" s="5"/>
      <c r="F359" s="13"/>
      <c r="G359" s="13"/>
      <c r="H359" s="13"/>
      <c r="I359" s="8"/>
      <c r="J359" s="57"/>
      <c r="K359" s="8"/>
      <c r="L359" s="8"/>
      <c r="M359" s="70"/>
      <c r="N359" s="7"/>
      <c r="O359" s="70"/>
      <c r="P359" s="7"/>
      <c r="Q359" s="70"/>
      <c r="R359" s="7"/>
      <c r="S359" s="70"/>
      <c r="T359" s="7"/>
      <c r="U359" s="70"/>
      <c r="V359" s="7"/>
      <c r="W359" s="70"/>
      <c r="X359" s="7"/>
      <c r="Y359" s="70"/>
      <c r="Z359" s="7"/>
      <c r="AA359" s="70"/>
    </row>
    <row r="360" spans="1:27" x14ac:dyDescent="0.2">
      <c r="A360" s="14"/>
      <c r="B360" s="14"/>
      <c r="C360" s="9"/>
      <c r="D360" s="2"/>
      <c r="E360" s="5"/>
      <c r="F360" s="13"/>
      <c r="G360" s="13"/>
      <c r="H360" s="13"/>
      <c r="I360" s="8"/>
      <c r="J360" s="57"/>
      <c r="K360" s="8"/>
      <c r="L360" s="8"/>
      <c r="M360" s="70"/>
      <c r="N360" s="7"/>
      <c r="O360" s="70"/>
      <c r="P360" s="7"/>
      <c r="Q360" s="70"/>
      <c r="R360" s="7"/>
      <c r="S360" s="70"/>
      <c r="T360" s="7"/>
      <c r="U360" s="70"/>
      <c r="V360" s="7"/>
      <c r="W360" s="70"/>
      <c r="X360" s="7"/>
      <c r="Y360" s="70"/>
      <c r="Z360" s="7"/>
      <c r="AA360" s="70"/>
    </row>
    <row r="361" spans="1:27" x14ac:dyDescent="0.2">
      <c r="A361" s="14"/>
      <c r="B361" s="14"/>
      <c r="C361" s="9"/>
      <c r="D361" s="2"/>
      <c r="E361" s="5"/>
      <c r="F361" s="13"/>
      <c r="G361" s="13"/>
      <c r="H361" s="13"/>
      <c r="I361" s="8"/>
      <c r="J361" s="57"/>
      <c r="K361" s="8"/>
      <c r="L361" s="8"/>
      <c r="M361" s="70"/>
      <c r="N361" s="7"/>
      <c r="O361" s="70"/>
      <c r="P361" s="7"/>
      <c r="Q361" s="70"/>
      <c r="R361" s="7"/>
      <c r="S361" s="70"/>
      <c r="T361" s="7"/>
      <c r="U361" s="70"/>
      <c r="V361" s="7"/>
      <c r="W361" s="70"/>
      <c r="X361" s="7"/>
      <c r="Y361" s="70"/>
      <c r="Z361" s="7"/>
      <c r="AA361" s="70"/>
    </row>
    <row r="362" spans="1:27" x14ac:dyDescent="0.2">
      <c r="A362" s="14"/>
      <c r="B362" s="14"/>
      <c r="C362" s="9"/>
      <c r="D362" s="2"/>
      <c r="E362" s="5"/>
      <c r="F362" s="13"/>
      <c r="G362" s="13"/>
      <c r="H362" s="13"/>
      <c r="I362" s="8"/>
      <c r="J362" s="57"/>
      <c r="K362" s="8"/>
      <c r="L362" s="8"/>
      <c r="M362" s="70"/>
      <c r="N362" s="7"/>
      <c r="O362" s="70"/>
      <c r="P362" s="7"/>
      <c r="Q362" s="70"/>
      <c r="R362" s="7"/>
      <c r="S362" s="70"/>
      <c r="T362" s="7"/>
      <c r="U362" s="70"/>
      <c r="V362" s="7"/>
      <c r="W362" s="70"/>
      <c r="X362" s="7"/>
      <c r="Y362" s="70"/>
      <c r="Z362" s="7"/>
      <c r="AA362" s="70"/>
    </row>
    <row r="363" spans="1:27" x14ac:dyDescent="0.2">
      <c r="A363" s="14"/>
      <c r="B363" s="14"/>
      <c r="C363" s="9"/>
      <c r="D363" s="2"/>
      <c r="E363" s="5"/>
      <c r="F363" s="13"/>
      <c r="G363" s="13"/>
      <c r="H363" s="13"/>
      <c r="I363" s="8"/>
      <c r="J363" s="57"/>
      <c r="K363" s="8"/>
      <c r="L363" s="8"/>
      <c r="M363" s="70"/>
      <c r="N363" s="7"/>
      <c r="O363" s="70"/>
      <c r="P363" s="7"/>
      <c r="Q363" s="70"/>
      <c r="R363" s="7"/>
      <c r="S363" s="70"/>
      <c r="T363" s="7"/>
      <c r="U363" s="70"/>
      <c r="V363" s="7"/>
      <c r="W363" s="70"/>
      <c r="X363" s="7"/>
      <c r="Y363" s="70"/>
      <c r="Z363" s="7"/>
      <c r="AA363" s="70"/>
    </row>
    <row r="364" spans="1:27" x14ac:dyDescent="0.2">
      <c r="A364" s="14"/>
      <c r="B364" s="14"/>
      <c r="C364" s="9"/>
      <c r="D364" s="2"/>
      <c r="E364" s="5"/>
      <c r="F364" s="13"/>
      <c r="G364" s="13"/>
      <c r="H364" s="13"/>
      <c r="I364" s="8"/>
      <c r="J364" s="57"/>
      <c r="K364" s="8"/>
      <c r="L364" s="8"/>
      <c r="M364" s="70"/>
      <c r="N364" s="7"/>
      <c r="O364" s="70"/>
      <c r="P364" s="7"/>
      <c r="Q364" s="70"/>
      <c r="R364" s="7"/>
      <c r="S364" s="70"/>
      <c r="T364" s="7"/>
      <c r="U364" s="70"/>
      <c r="V364" s="7"/>
      <c r="W364" s="70"/>
      <c r="X364" s="7"/>
      <c r="Y364" s="70"/>
      <c r="Z364" s="7"/>
      <c r="AA364" s="70"/>
    </row>
    <row r="365" spans="1:27" x14ac:dyDescent="0.2">
      <c r="A365" s="14"/>
      <c r="B365" s="14"/>
      <c r="C365" s="9"/>
      <c r="D365" s="2"/>
      <c r="E365" s="5"/>
      <c r="F365" s="13"/>
      <c r="G365" s="13"/>
      <c r="H365" s="13"/>
      <c r="I365" s="8"/>
      <c r="J365" s="57"/>
      <c r="K365" s="8"/>
      <c r="L365" s="8"/>
      <c r="M365" s="70"/>
      <c r="N365" s="7"/>
      <c r="O365" s="70"/>
      <c r="P365" s="7"/>
      <c r="Q365" s="70"/>
      <c r="R365" s="7"/>
      <c r="S365" s="70"/>
      <c r="T365" s="7"/>
      <c r="U365" s="70"/>
      <c r="V365" s="7"/>
      <c r="W365" s="70"/>
      <c r="X365" s="7"/>
      <c r="Y365" s="70"/>
      <c r="Z365" s="7"/>
      <c r="AA365" s="70"/>
    </row>
    <row r="366" spans="1:27" x14ac:dyDescent="0.2">
      <c r="A366" s="14"/>
      <c r="B366" s="14"/>
      <c r="C366" s="9"/>
      <c r="D366" s="2"/>
      <c r="E366" s="5"/>
      <c r="F366" s="13"/>
      <c r="G366" s="13"/>
      <c r="H366" s="13"/>
      <c r="I366" s="8"/>
      <c r="J366" s="57"/>
      <c r="K366" s="8"/>
      <c r="L366" s="8"/>
      <c r="M366" s="70"/>
      <c r="N366" s="7"/>
      <c r="O366" s="70"/>
      <c r="P366" s="7"/>
      <c r="Q366" s="70"/>
      <c r="R366" s="7"/>
      <c r="S366" s="70"/>
      <c r="T366" s="7"/>
      <c r="U366" s="70"/>
      <c r="V366" s="7"/>
      <c r="W366" s="70"/>
      <c r="X366" s="7"/>
      <c r="Y366" s="70"/>
      <c r="Z366" s="7"/>
      <c r="AA366" s="70"/>
    </row>
    <row r="367" spans="1:27" x14ac:dyDescent="0.2">
      <c r="A367" s="14"/>
      <c r="B367" s="14"/>
      <c r="C367" s="9"/>
      <c r="D367" s="2"/>
      <c r="E367" s="5"/>
      <c r="F367" s="13"/>
      <c r="G367" s="13"/>
      <c r="H367" s="13"/>
      <c r="I367" s="8"/>
      <c r="J367" s="57"/>
      <c r="K367" s="8"/>
      <c r="L367" s="8"/>
      <c r="M367" s="70"/>
      <c r="N367" s="7"/>
      <c r="O367" s="70"/>
      <c r="P367" s="7"/>
      <c r="Q367" s="70"/>
      <c r="R367" s="7"/>
      <c r="S367" s="70"/>
      <c r="T367" s="7"/>
      <c r="U367" s="70"/>
      <c r="V367" s="7"/>
      <c r="W367" s="70"/>
      <c r="X367" s="7"/>
      <c r="Y367" s="70"/>
      <c r="Z367" s="7"/>
      <c r="AA367" s="70"/>
    </row>
    <row r="368" spans="1:27" x14ac:dyDescent="0.2">
      <c r="A368" s="14"/>
      <c r="B368" s="14"/>
      <c r="C368" s="9"/>
      <c r="D368" s="2"/>
      <c r="E368" s="5"/>
      <c r="F368" s="13"/>
      <c r="G368" s="13"/>
      <c r="H368" s="13"/>
      <c r="I368" s="8"/>
      <c r="J368" s="57"/>
      <c r="K368" s="8"/>
      <c r="L368" s="8"/>
      <c r="M368" s="70"/>
      <c r="N368" s="7"/>
      <c r="O368" s="70"/>
      <c r="P368" s="7"/>
      <c r="Q368" s="70"/>
      <c r="R368" s="7"/>
      <c r="S368" s="70"/>
      <c r="T368" s="7"/>
      <c r="U368" s="70"/>
      <c r="V368" s="7"/>
      <c r="W368" s="70"/>
      <c r="X368" s="7"/>
      <c r="Y368" s="70"/>
      <c r="Z368" s="7"/>
      <c r="AA368" s="70"/>
    </row>
    <row r="369" spans="1:27" x14ac:dyDescent="0.2">
      <c r="A369" s="14"/>
      <c r="B369" s="14"/>
      <c r="C369" s="9"/>
      <c r="D369" s="2"/>
      <c r="E369" s="5"/>
      <c r="F369" s="13"/>
      <c r="G369" s="13"/>
      <c r="H369" s="13"/>
      <c r="I369" s="8"/>
      <c r="J369" s="57"/>
      <c r="K369" s="8"/>
      <c r="L369" s="8"/>
      <c r="M369" s="70"/>
      <c r="N369" s="7"/>
      <c r="O369" s="70"/>
      <c r="P369" s="7"/>
      <c r="Q369" s="70"/>
      <c r="R369" s="7"/>
      <c r="S369" s="70"/>
      <c r="T369" s="7"/>
      <c r="U369" s="70"/>
      <c r="V369" s="7"/>
      <c r="W369" s="70"/>
      <c r="X369" s="7"/>
      <c r="Y369" s="70"/>
      <c r="Z369" s="7"/>
      <c r="AA369" s="70"/>
    </row>
    <row r="370" spans="1:27" x14ac:dyDescent="0.2">
      <c r="A370" s="14"/>
      <c r="B370" s="14"/>
      <c r="C370" s="9"/>
      <c r="D370" s="2"/>
      <c r="E370" s="5"/>
      <c r="F370" s="13"/>
      <c r="G370" s="13"/>
      <c r="H370" s="13"/>
      <c r="I370" s="8"/>
      <c r="J370" s="57"/>
      <c r="K370" s="8"/>
      <c r="L370" s="8"/>
      <c r="M370" s="70"/>
      <c r="N370" s="7"/>
      <c r="O370" s="70"/>
      <c r="P370" s="7"/>
      <c r="Q370" s="70"/>
      <c r="R370" s="7"/>
      <c r="S370" s="70"/>
      <c r="T370" s="7"/>
      <c r="U370" s="70"/>
      <c r="V370" s="7"/>
      <c r="W370" s="70"/>
      <c r="X370" s="7"/>
      <c r="Y370" s="70"/>
      <c r="Z370" s="7"/>
      <c r="AA370" s="70"/>
    </row>
    <row r="371" spans="1:27" x14ac:dyDescent="0.2">
      <c r="A371" s="14"/>
      <c r="B371" s="14"/>
      <c r="C371" s="9"/>
      <c r="D371" s="2"/>
      <c r="E371" s="5"/>
      <c r="F371" s="13"/>
      <c r="G371" s="13"/>
      <c r="H371" s="13"/>
      <c r="I371" s="8"/>
      <c r="J371" s="57"/>
      <c r="K371" s="8"/>
      <c r="L371" s="8"/>
      <c r="M371" s="70"/>
      <c r="N371" s="7"/>
      <c r="O371" s="70"/>
      <c r="P371" s="7"/>
      <c r="Q371" s="70"/>
      <c r="R371" s="7"/>
      <c r="S371" s="70"/>
      <c r="T371" s="7"/>
      <c r="U371" s="70"/>
      <c r="V371" s="7"/>
      <c r="W371" s="70"/>
      <c r="X371" s="7"/>
      <c r="Y371" s="70"/>
      <c r="Z371" s="7"/>
      <c r="AA371" s="70"/>
    </row>
    <row r="372" spans="1:27" x14ac:dyDescent="0.2">
      <c r="A372" s="14"/>
      <c r="B372" s="14"/>
      <c r="C372" s="9"/>
      <c r="D372" s="2"/>
      <c r="E372" s="5"/>
      <c r="F372" s="13"/>
      <c r="G372" s="13"/>
      <c r="H372" s="13"/>
      <c r="I372" s="8"/>
      <c r="J372" s="57"/>
      <c r="K372" s="8"/>
      <c r="L372" s="8"/>
      <c r="M372" s="70"/>
      <c r="N372" s="7"/>
      <c r="O372" s="70"/>
      <c r="P372" s="7"/>
      <c r="Q372" s="70"/>
      <c r="R372" s="7"/>
      <c r="S372" s="70"/>
      <c r="T372" s="7"/>
      <c r="U372" s="70"/>
      <c r="V372" s="7"/>
      <c r="W372" s="70"/>
      <c r="X372" s="7"/>
      <c r="Y372" s="70"/>
      <c r="Z372" s="7"/>
      <c r="AA372" s="70"/>
    </row>
    <row r="373" spans="1:27" x14ac:dyDescent="0.2">
      <c r="A373" s="14"/>
      <c r="B373" s="14"/>
      <c r="C373" s="9"/>
      <c r="D373" s="2"/>
      <c r="E373" s="5"/>
      <c r="F373" s="13"/>
      <c r="G373" s="13"/>
      <c r="H373" s="13"/>
      <c r="I373" s="8"/>
      <c r="J373" s="57"/>
      <c r="K373" s="8"/>
      <c r="L373" s="8"/>
      <c r="M373" s="70"/>
      <c r="N373" s="7"/>
      <c r="O373" s="70"/>
      <c r="P373" s="7"/>
      <c r="Q373" s="70"/>
      <c r="R373" s="7"/>
      <c r="S373" s="70"/>
      <c r="T373" s="7"/>
      <c r="U373" s="70"/>
      <c r="V373" s="7"/>
      <c r="W373" s="70"/>
      <c r="X373" s="7"/>
      <c r="Y373" s="70"/>
      <c r="Z373" s="7"/>
      <c r="AA373" s="70"/>
    </row>
    <row r="374" spans="1:27" x14ac:dyDescent="0.2">
      <c r="A374" s="14"/>
      <c r="B374" s="14"/>
      <c r="C374" s="9"/>
      <c r="D374" s="2"/>
      <c r="E374" s="5"/>
      <c r="F374" s="13"/>
      <c r="G374" s="13"/>
      <c r="H374" s="13"/>
      <c r="I374" s="8"/>
      <c r="J374" s="57"/>
      <c r="K374" s="8"/>
      <c r="L374" s="8"/>
      <c r="M374" s="70"/>
      <c r="N374" s="7"/>
      <c r="O374" s="70"/>
      <c r="P374" s="7"/>
      <c r="Q374" s="70"/>
      <c r="R374" s="7"/>
      <c r="S374" s="70"/>
      <c r="T374" s="7"/>
      <c r="U374" s="70"/>
      <c r="V374" s="7"/>
      <c r="W374" s="70"/>
      <c r="X374" s="7"/>
      <c r="Y374" s="70"/>
      <c r="Z374" s="7"/>
      <c r="AA374" s="70"/>
    </row>
    <row r="375" spans="1:27" x14ac:dyDescent="0.2">
      <c r="A375" s="14"/>
      <c r="B375" s="14"/>
      <c r="C375" s="9"/>
      <c r="D375" s="2"/>
      <c r="E375" s="5"/>
      <c r="F375" s="13"/>
      <c r="G375" s="13"/>
      <c r="H375" s="13"/>
      <c r="I375" s="8"/>
      <c r="J375" s="57"/>
      <c r="K375" s="8"/>
      <c r="L375" s="8"/>
      <c r="M375" s="70"/>
      <c r="N375" s="7"/>
      <c r="O375" s="70"/>
      <c r="P375" s="7"/>
      <c r="Q375" s="70"/>
      <c r="R375" s="7"/>
      <c r="S375" s="70"/>
      <c r="T375" s="7"/>
      <c r="U375" s="70"/>
      <c r="V375" s="7"/>
      <c r="W375" s="70"/>
      <c r="X375" s="7"/>
      <c r="Y375" s="70"/>
      <c r="Z375" s="7"/>
      <c r="AA375" s="70"/>
    </row>
    <row r="376" spans="1:27" x14ac:dyDescent="0.2">
      <c r="A376" s="14"/>
      <c r="B376" s="14"/>
      <c r="C376" s="9"/>
      <c r="D376" s="2"/>
      <c r="E376" s="5"/>
      <c r="F376" s="13"/>
      <c r="G376" s="13"/>
      <c r="H376" s="13"/>
      <c r="I376" s="8"/>
      <c r="J376" s="57"/>
      <c r="K376" s="8"/>
      <c r="L376" s="8"/>
      <c r="M376" s="70"/>
      <c r="N376" s="7"/>
      <c r="O376" s="70"/>
      <c r="P376" s="7"/>
      <c r="Q376" s="70"/>
      <c r="R376" s="7"/>
      <c r="S376" s="70"/>
      <c r="T376" s="7"/>
      <c r="U376" s="70"/>
      <c r="V376" s="7"/>
      <c r="W376" s="70"/>
      <c r="X376" s="7"/>
      <c r="Y376" s="70"/>
      <c r="Z376" s="7"/>
      <c r="AA376" s="70"/>
    </row>
    <row r="377" spans="1:27" x14ac:dyDescent="0.2">
      <c r="A377" s="14"/>
      <c r="B377" s="14"/>
      <c r="C377" s="9"/>
      <c r="D377" s="2"/>
      <c r="E377" s="5"/>
      <c r="F377" s="13"/>
      <c r="G377" s="13"/>
      <c r="H377" s="13"/>
      <c r="I377" s="8"/>
      <c r="J377" s="57"/>
      <c r="K377" s="8"/>
      <c r="L377" s="8"/>
      <c r="M377" s="70"/>
      <c r="N377" s="7"/>
      <c r="O377" s="70"/>
      <c r="P377" s="7"/>
      <c r="Q377" s="70"/>
      <c r="R377" s="7"/>
      <c r="S377" s="70"/>
      <c r="T377" s="7"/>
      <c r="U377" s="70"/>
      <c r="V377" s="7"/>
      <c r="W377" s="70"/>
      <c r="X377" s="7"/>
      <c r="Y377" s="70"/>
      <c r="Z377" s="7"/>
      <c r="AA377" s="70"/>
    </row>
    <row r="378" spans="1:27" x14ac:dyDescent="0.2">
      <c r="A378" s="14"/>
      <c r="B378" s="14"/>
      <c r="C378" s="9"/>
      <c r="D378" s="2"/>
      <c r="E378" s="5"/>
      <c r="F378" s="13"/>
      <c r="G378" s="13"/>
      <c r="H378" s="13"/>
      <c r="I378" s="8"/>
      <c r="J378" s="57"/>
      <c r="K378" s="8"/>
      <c r="L378" s="8"/>
      <c r="M378" s="70"/>
      <c r="N378" s="7"/>
      <c r="O378" s="70"/>
      <c r="P378" s="7"/>
      <c r="Q378" s="70"/>
      <c r="R378" s="7"/>
      <c r="S378" s="70"/>
      <c r="T378" s="7"/>
      <c r="U378" s="70"/>
      <c r="V378" s="7"/>
      <c r="W378" s="70"/>
      <c r="X378" s="7"/>
      <c r="Y378" s="70"/>
      <c r="Z378" s="7"/>
      <c r="AA378" s="70"/>
    </row>
    <row r="379" spans="1:27" x14ac:dyDescent="0.2">
      <c r="A379" s="14"/>
      <c r="B379" s="14"/>
      <c r="C379" s="9"/>
      <c r="D379" s="2"/>
      <c r="E379" s="5"/>
      <c r="F379" s="13"/>
      <c r="G379" s="13"/>
      <c r="H379" s="13"/>
      <c r="I379" s="8"/>
      <c r="J379" s="57"/>
      <c r="K379" s="8"/>
      <c r="L379" s="8"/>
      <c r="M379" s="70"/>
      <c r="N379" s="7"/>
      <c r="O379" s="70"/>
      <c r="P379" s="7"/>
      <c r="Q379" s="70"/>
      <c r="R379" s="7"/>
      <c r="S379" s="70"/>
      <c r="T379" s="7"/>
      <c r="U379" s="70"/>
      <c r="V379" s="7"/>
      <c r="W379" s="70"/>
      <c r="X379" s="7"/>
      <c r="Y379" s="70"/>
      <c r="Z379" s="7"/>
      <c r="AA379" s="70"/>
    </row>
    <row r="380" spans="1:27" x14ac:dyDescent="0.2">
      <c r="A380" s="14"/>
      <c r="B380" s="14"/>
      <c r="C380" s="9"/>
      <c r="D380" s="2"/>
      <c r="E380" s="5"/>
      <c r="F380" s="13"/>
      <c r="G380" s="13"/>
      <c r="H380" s="13"/>
      <c r="I380" s="8"/>
      <c r="J380" s="57"/>
      <c r="K380" s="8"/>
      <c r="L380" s="8"/>
      <c r="M380" s="70"/>
      <c r="N380" s="7"/>
      <c r="O380" s="70"/>
      <c r="P380" s="7"/>
      <c r="Q380" s="70"/>
      <c r="R380" s="7"/>
      <c r="S380" s="70"/>
      <c r="T380" s="7"/>
      <c r="U380" s="70"/>
      <c r="V380" s="7"/>
      <c r="W380" s="70"/>
      <c r="X380" s="7"/>
      <c r="Y380" s="70"/>
      <c r="Z380" s="7"/>
      <c r="AA380" s="70"/>
    </row>
    <row r="381" spans="1:27" x14ac:dyDescent="0.2">
      <c r="A381" s="14"/>
      <c r="B381" s="14"/>
      <c r="C381" s="9"/>
      <c r="D381" s="2"/>
      <c r="E381" s="5"/>
      <c r="F381" s="13"/>
      <c r="G381" s="13"/>
      <c r="H381" s="13"/>
      <c r="I381" s="8"/>
      <c r="J381" s="57"/>
      <c r="K381" s="8"/>
      <c r="L381" s="8"/>
      <c r="M381" s="70"/>
      <c r="N381" s="7"/>
      <c r="O381" s="70"/>
      <c r="P381" s="7"/>
      <c r="Q381" s="70"/>
      <c r="R381" s="7"/>
      <c r="S381" s="70"/>
      <c r="T381" s="7"/>
      <c r="U381" s="70"/>
      <c r="V381" s="7"/>
      <c r="W381" s="70"/>
      <c r="X381" s="7"/>
      <c r="Y381" s="70"/>
      <c r="Z381" s="7"/>
      <c r="AA381" s="70"/>
    </row>
    <row r="382" spans="1:27" x14ac:dyDescent="0.2">
      <c r="A382" s="14"/>
      <c r="B382" s="14"/>
      <c r="C382" s="9"/>
      <c r="D382" s="2"/>
      <c r="E382" s="5"/>
      <c r="F382" s="13"/>
      <c r="G382" s="13"/>
      <c r="H382" s="13"/>
      <c r="I382" s="8"/>
      <c r="J382" s="57"/>
      <c r="K382" s="8"/>
      <c r="L382" s="8"/>
      <c r="M382" s="70"/>
      <c r="N382" s="7"/>
      <c r="O382" s="70"/>
      <c r="P382" s="7"/>
      <c r="Q382" s="70"/>
      <c r="R382" s="7"/>
      <c r="S382" s="70"/>
      <c r="T382" s="7"/>
      <c r="U382" s="70"/>
      <c r="V382" s="7"/>
      <c r="W382" s="70"/>
      <c r="X382" s="7"/>
      <c r="Y382" s="70"/>
      <c r="Z382" s="7"/>
      <c r="AA382" s="70"/>
    </row>
    <row r="383" spans="1:27" x14ac:dyDescent="0.2">
      <c r="A383" s="14"/>
      <c r="B383" s="14"/>
      <c r="C383" s="9"/>
      <c r="D383" s="2"/>
      <c r="E383" s="5"/>
      <c r="F383" s="13"/>
      <c r="G383" s="13"/>
      <c r="H383" s="13"/>
      <c r="I383" s="8"/>
      <c r="J383" s="57"/>
      <c r="K383" s="8"/>
      <c r="L383" s="8"/>
      <c r="M383" s="70"/>
      <c r="N383" s="7"/>
      <c r="O383" s="70"/>
      <c r="P383" s="7"/>
      <c r="Q383" s="70"/>
      <c r="R383" s="7"/>
      <c r="S383" s="70"/>
      <c r="T383" s="7"/>
      <c r="U383" s="70"/>
      <c r="V383" s="7"/>
      <c r="W383" s="70"/>
      <c r="X383" s="7"/>
      <c r="Y383" s="70"/>
      <c r="Z383" s="7"/>
      <c r="AA383" s="70"/>
    </row>
    <row r="384" spans="1:27" x14ac:dyDescent="0.2">
      <c r="A384" s="14"/>
      <c r="B384" s="14"/>
      <c r="C384" s="9"/>
      <c r="D384" s="2"/>
      <c r="E384" s="5"/>
      <c r="F384" s="13"/>
      <c r="G384" s="13"/>
      <c r="H384" s="13"/>
      <c r="I384" s="8"/>
      <c r="J384" s="57"/>
      <c r="K384" s="8"/>
      <c r="L384" s="8"/>
      <c r="M384" s="70"/>
      <c r="N384" s="7"/>
      <c r="O384" s="70"/>
      <c r="P384" s="7"/>
      <c r="Q384" s="70"/>
      <c r="R384" s="7"/>
      <c r="S384" s="70"/>
      <c r="T384" s="7"/>
      <c r="U384" s="70"/>
      <c r="V384" s="7"/>
      <c r="W384" s="70"/>
      <c r="X384" s="7"/>
      <c r="Y384" s="70"/>
      <c r="Z384" s="7"/>
      <c r="AA384" s="70"/>
    </row>
    <row r="385" spans="1:27" x14ac:dyDescent="0.2">
      <c r="A385" s="14"/>
      <c r="B385" s="14"/>
      <c r="C385" s="9"/>
      <c r="D385" s="2"/>
      <c r="E385" s="5"/>
      <c r="F385" s="13"/>
      <c r="G385" s="13"/>
      <c r="H385" s="13"/>
      <c r="I385" s="8"/>
      <c r="J385" s="57"/>
      <c r="K385" s="8"/>
      <c r="L385" s="8"/>
      <c r="M385" s="70"/>
      <c r="N385" s="7"/>
      <c r="O385" s="70"/>
      <c r="P385" s="7"/>
      <c r="Q385" s="70"/>
      <c r="R385" s="7"/>
      <c r="S385" s="70"/>
      <c r="T385" s="7"/>
      <c r="U385" s="70"/>
      <c r="V385" s="7"/>
      <c r="W385" s="70"/>
      <c r="X385" s="7"/>
      <c r="Y385" s="70"/>
      <c r="Z385" s="7"/>
      <c r="AA385" s="70"/>
    </row>
    <row r="386" spans="1:27" x14ac:dyDescent="0.2">
      <c r="A386" s="14"/>
      <c r="B386" s="14"/>
      <c r="C386" s="9"/>
      <c r="D386" s="2"/>
      <c r="E386" s="5"/>
      <c r="F386" s="13"/>
      <c r="G386" s="13"/>
      <c r="H386" s="13"/>
      <c r="I386" s="8"/>
      <c r="J386" s="57"/>
      <c r="K386" s="8"/>
      <c r="L386" s="8"/>
      <c r="M386" s="70"/>
      <c r="N386" s="7"/>
      <c r="O386" s="70"/>
      <c r="P386" s="7"/>
      <c r="Q386" s="70"/>
      <c r="R386" s="7"/>
      <c r="S386" s="70"/>
      <c r="T386" s="7"/>
      <c r="U386" s="70"/>
      <c r="V386" s="7"/>
      <c r="W386" s="70"/>
      <c r="X386" s="7"/>
      <c r="Y386" s="70"/>
      <c r="Z386" s="7"/>
      <c r="AA386" s="70"/>
    </row>
    <row r="387" spans="1:27" x14ac:dyDescent="0.2">
      <c r="A387" s="14"/>
      <c r="B387" s="14"/>
      <c r="C387" s="9"/>
      <c r="D387" s="2"/>
      <c r="E387" s="5"/>
      <c r="F387" s="13"/>
      <c r="G387" s="13"/>
      <c r="H387" s="13"/>
      <c r="I387" s="8"/>
      <c r="J387" s="57"/>
      <c r="K387" s="8"/>
      <c r="L387" s="8"/>
      <c r="M387" s="70"/>
      <c r="N387" s="7"/>
      <c r="O387" s="70"/>
      <c r="P387" s="7"/>
      <c r="Q387" s="70"/>
      <c r="R387" s="7"/>
      <c r="S387" s="70"/>
      <c r="T387" s="7"/>
      <c r="U387" s="70"/>
      <c r="V387" s="7"/>
      <c r="W387" s="70"/>
      <c r="X387" s="7"/>
      <c r="Y387" s="70"/>
      <c r="Z387" s="7"/>
      <c r="AA387" s="70"/>
    </row>
    <row r="388" spans="1:27" x14ac:dyDescent="0.2">
      <c r="A388" s="14"/>
      <c r="B388" s="14"/>
      <c r="C388" s="9"/>
      <c r="D388" s="2"/>
      <c r="E388" s="5"/>
      <c r="F388" s="13"/>
      <c r="G388" s="13"/>
      <c r="H388" s="13"/>
      <c r="I388" s="8"/>
      <c r="J388" s="57"/>
      <c r="K388" s="8"/>
      <c r="L388" s="8"/>
      <c r="M388" s="70"/>
      <c r="N388" s="7"/>
      <c r="O388" s="70"/>
      <c r="P388" s="7"/>
      <c r="Q388" s="70"/>
      <c r="R388" s="7"/>
      <c r="S388" s="70"/>
      <c r="T388" s="7"/>
      <c r="U388" s="70"/>
      <c r="V388" s="7"/>
      <c r="W388" s="70"/>
      <c r="X388" s="7"/>
      <c r="Y388" s="70"/>
      <c r="Z388" s="7"/>
      <c r="AA388" s="70"/>
    </row>
    <row r="389" spans="1:27" x14ac:dyDescent="0.2">
      <c r="A389" s="14"/>
      <c r="B389" s="14"/>
      <c r="C389" s="9"/>
      <c r="D389" s="2"/>
      <c r="E389" s="5"/>
      <c r="F389" s="13"/>
      <c r="G389" s="13"/>
      <c r="H389" s="13"/>
      <c r="I389" s="8"/>
      <c r="J389" s="57"/>
      <c r="K389" s="8"/>
      <c r="L389" s="8"/>
      <c r="M389" s="70"/>
      <c r="N389" s="7"/>
      <c r="O389" s="70"/>
      <c r="P389" s="7"/>
      <c r="Q389" s="70"/>
      <c r="R389" s="7"/>
      <c r="S389" s="70"/>
      <c r="T389" s="7"/>
      <c r="U389" s="70"/>
      <c r="V389" s="7"/>
      <c r="W389" s="70"/>
      <c r="X389" s="7"/>
      <c r="Y389" s="70"/>
      <c r="Z389" s="7"/>
      <c r="AA389" s="70"/>
    </row>
    <row r="390" spans="1:27" x14ac:dyDescent="0.2">
      <c r="A390" s="14"/>
      <c r="B390" s="14"/>
      <c r="C390" s="9"/>
      <c r="D390" s="2"/>
      <c r="E390" s="5"/>
      <c r="F390" s="13"/>
      <c r="G390" s="13"/>
      <c r="H390" s="13"/>
      <c r="I390" s="8"/>
      <c r="J390" s="57"/>
      <c r="K390" s="8"/>
      <c r="L390" s="8"/>
      <c r="M390" s="70"/>
      <c r="N390" s="7"/>
      <c r="O390" s="70"/>
      <c r="P390" s="7"/>
      <c r="Q390" s="70"/>
      <c r="R390" s="7"/>
      <c r="S390" s="70"/>
      <c r="T390" s="7"/>
      <c r="U390" s="70"/>
      <c r="V390" s="7"/>
      <c r="W390" s="70"/>
      <c r="X390" s="7"/>
      <c r="Y390" s="70"/>
      <c r="Z390" s="7"/>
      <c r="AA390" s="70"/>
    </row>
    <row r="400" spans="1:27" x14ac:dyDescent="0.2">
      <c r="A400" s="7"/>
      <c r="B400" s="7"/>
      <c r="C400" s="7"/>
      <c r="D400" s="7"/>
      <c r="E400" s="7"/>
      <c r="F400" s="7"/>
      <c r="G400" s="7"/>
      <c r="H400" s="7"/>
      <c r="I400" s="7"/>
      <c r="J400" s="70"/>
      <c r="K400" s="7"/>
      <c r="L400" s="7"/>
      <c r="M400" s="70"/>
      <c r="N400" s="7"/>
      <c r="O400" s="70"/>
      <c r="P400" s="7"/>
      <c r="Q400" s="70"/>
      <c r="R400" s="7"/>
      <c r="S400" s="70"/>
      <c r="T400" s="7"/>
      <c r="U400" s="70"/>
      <c r="V400" s="7"/>
      <c r="W400" s="70"/>
      <c r="X400" s="7"/>
      <c r="Y400" s="70"/>
      <c r="Z400" s="7"/>
      <c r="AA400" s="70"/>
    </row>
    <row r="401" spans="1:27" x14ac:dyDescent="0.2">
      <c r="A401" s="7"/>
      <c r="B401" s="7"/>
      <c r="C401" s="7"/>
      <c r="D401" s="7"/>
      <c r="E401" s="7"/>
      <c r="F401" s="7"/>
      <c r="G401" s="7"/>
      <c r="H401" s="7"/>
      <c r="I401" s="7"/>
      <c r="J401" s="70"/>
      <c r="K401" s="7"/>
      <c r="L401" s="7"/>
      <c r="M401" s="70"/>
      <c r="N401" s="7"/>
      <c r="O401" s="70"/>
      <c r="P401" s="7"/>
      <c r="Q401" s="70"/>
      <c r="R401" s="7"/>
      <c r="S401" s="70"/>
      <c r="T401" s="7"/>
      <c r="U401" s="70"/>
      <c r="V401" s="7"/>
      <c r="W401" s="70"/>
      <c r="X401" s="7"/>
      <c r="Y401" s="70"/>
      <c r="Z401" s="7"/>
      <c r="AA401" s="70"/>
    </row>
    <row r="402" spans="1:27" x14ac:dyDescent="0.2">
      <c r="A402" s="7"/>
      <c r="B402" s="7"/>
      <c r="C402" s="7"/>
      <c r="D402" s="7"/>
      <c r="E402" s="7"/>
      <c r="F402" s="7"/>
      <c r="G402" s="7"/>
      <c r="H402" s="7"/>
      <c r="I402" s="7"/>
      <c r="J402" s="70"/>
      <c r="K402" s="7"/>
      <c r="L402" s="7"/>
      <c r="M402" s="70"/>
      <c r="N402" s="7"/>
      <c r="O402" s="70"/>
      <c r="P402" s="7"/>
      <c r="Q402" s="70"/>
      <c r="R402" s="7"/>
      <c r="S402" s="70"/>
      <c r="T402" s="7"/>
      <c r="U402" s="70"/>
      <c r="V402" s="7"/>
      <c r="W402" s="70"/>
      <c r="X402" s="7"/>
      <c r="Y402" s="70"/>
      <c r="Z402" s="7"/>
      <c r="AA402" s="70"/>
    </row>
    <row r="403" spans="1:27" x14ac:dyDescent="0.2">
      <c r="A403" s="7"/>
      <c r="B403" s="7"/>
      <c r="C403" s="7"/>
      <c r="D403" s="7"/>
      <c r="E403" s="7"/>
      <c r="F403" s="7"/>
      <c r="G403" s="7"/>
      <c r="H403" s="7"/>
      <c r="I403" s="7"/>
      <c r="J403" s="70"/>
      <c r="K403" s="7"/>
      <c r="L403" s="7"/>
      <c r="M403" s="70"/>
      <c r="N403" s="7"/>
      <c r="O403" s="70"/>
      <c r="P403" s="7"/>
      <c r="Q403" s="70"/>
      <c r="R403" s="7"/>
      <c r="S403" s="70"/>
      <c r="T403" s="7"/>
      <c r="U403" s="70"/>
      <c r="V403" s="7"/>
      <c r="W403" s="70"/>
      <c r="X403" s="7"/>
      <c r="Y403" s="70"/>
      <c r="Z403" s="7"/>
      <c r="AA403" s="70"/>
    </row>
    <row r="404" spans="1:27" x14ac:dyDescent="0.2">
      <c r="A404" s="7"/>
      <c r="B404" s="7"/>
      <c r="C404" s="7"/>
      <c r="D404" s="7"/>
      <c r="E404" s="7"/>
      <c r="F404" s="7"/>
      <c r="G404" s="7"/>
      <c r="H404" s="7"/>
      <c r="I404" s="7"/>
      <c r="J404" s="70"/>
      <c r="K404" s="7"/>
      <c r="L404" s="7"/>
      <c r="M404" s="70"/>
      <c r="N404" s="7"/>
      <c r="O404" s="70"/>
      <c r="P404" s="7"/>
      <c r="Q404" s="70"/>
      <c r="R404" s="7"/>
      <c r="S404" s="70"/>
      <c r="T404" s="7"/>
      <c r="U404" s="70"/>
      <c r="V404" s="7"/>
      <c r="W404" s="70"/>
      <c r="X404" s="7"/>
      <c r="Y404" s="70"/>
      <c r="Z404" s="7"/>
      <c r="AA404" s="70"/>
    </row>
    <row r="405" spans="1:27" x14ac:dyDescent="0.2">
      <c r="A405" s="7"/>
      <c r="B405" s="7"/>
      <c r="C405" s="7"/>
      <c r="D405" s="7"/>
      <c r="E405" s="7"/>
      <c r="F405" s="7"/>
      <c r="G405" s="7"/>
      <c r="H405" s="7"/>
      <c r="I405" s="7"/>
      <c r="J405" s="70"/>
      <c r="K405" s="7"/>
      <c r="L405" s="7"/>
      <c r="M405" s="70"/>
      <c r="N405" s="7"/>
      <c r="O405" s="70"/>
      <c r="P405" s="7"/>
      <c r="Q405" s="70"/>
      <c r="R405" s="7"/>
      <c r="S405" s="70"/>
      <c r="T405" s="7"/>
      <c r="U405" s="70"/>
      <c r="V405" s="7"/>
      <c r="W405" s="70"/>
      <c r="X405" s="7"/>
      <c r="Y405" s="70"/>
      <c r="Z405" s="7"/>
      <c r="AA405" s="70"/>
    </row>
    <row r="406" spans="1:27" x14ac:dyDescent="0.2">
      <c r="A406" s="7"/>
      <c r="B406" s="7"/>
      <c r="C406" s="7"/>
      <c r="D406" s="7"/>
      <c r="E406" s="7"/>
      <c r="F406" s="7"/>
      <c r="G406" s="7"/>
      <c r="H406" s="7"/>
      <c r="I406" s="7"/>
      <c r="J406" s="70"/>
      <c r="K406" s="7"/>
      <c r="L406" s="7"/>
      <c r="M406" s="70"/>
      <c r="N406" s="7"/>
      <c r="O406" s="70"/>
      <c r="P406" s="7"/>
      <c r="Q406" s="70"/>
      <c r="R406" s="7"/>
      <c r="S406" s="70"/>
      <c r="T406" s="7"/>
      <c r="U406" s="70"/>
      <c r="V406" s="7"/>
      <c r="W406" s="70"/>
      <c r="X406" s="7"/>
      <c r="Y406" s="70"/>
      <c r="Z406" s="7"/>
      <c r="AA406" s="70"/>
    </row>
    <row r="407" spans="1:27" x14ac:dyDescent="0.2">
      <c r="A407" s="7"/>
      <c r="B407" s="7"/>
      <c r="C407" s="7"/>
      <c r="D407" s="7"/>
      <c r="E407" s="7"/>
      <c r="F407" s="7"/>
      <c r="G407" s="7"/>
      <c r="H407" s="7"/>
      <c r="I407" s="7"/>
      <c r="J407" s="70"/>
      <c r="K407" s="7"/>
      <c r="L407" s="7"/>
      <c r="M407" s="70"/>
      <c r="N407" s="7"/>
      <c r="O407" s="70"/>
      <c r="P407" s="7"/>
      <c r="Q407" s="70"/>
      <c r="R407" s="7"/>
      <c r="S407" s="70"/>
      <c r="T407" s="7"/>
      <c r="U407" s="70"/>
      <c r="V407" s="7"/>
      <c r="W407" s="70"/>
      <c r="X407" s="7"/>
      <c r="Y407" s="70"/>
      <c r="Z407" s="7"/>
      <c r="AA407" s="70"/>
    </row>
    <row r="408" spans="1:27" x14ac:dyDescent="0.2">
      <c r="A408" s="7"/>
      <c r="B408" s="7"/>
      <c r="C408" s="7"/>
      <c r="D408" s="7"/>
      <c r="E408" s="7"/>
      <c r="F408" s="7"/>
      <c r="G408" s="7"/>
      <c r="H408" s="7"/>
      <c r="I408" s="7"/>
      <c r="J408" s="70"/>
      <c r="K408" s="7"/>
      <c r="L408" s="7"/>
      <c r="M408" s="70"/>
      <c r="N408" s="7"/>
      <c r="O408" s="70"/>
      <c r="P408" s="7"/>
      <c r="Q408" s="70"/>
      <c r="R408" s="7"/>
      <c r="S408" s="70"/>
      <c r="T408" s="7"/>
      <c r="U408" s="70"/>
      <c r="V408" s="7"/>
      <c r="W408" s="70"/>
      <c r="X408" s="7"/>
      <c r="Y408" s="70"/>
      <c r="Z408" s="7"/>
      <c r="AA408" s="70"/>
    </row>
    <row r="409" spans="1:27" x14ac:dyDescent="0.2">
      <c r="A409" s="7"/>
      <c r="B409" s="7"/>
      <c r="C409" s="7"/>
      <c r="D409" s="7"/>
      <c r="E409" s="7"/>
      <c r="F409" s="7"/>
      <c r="G409" s="7"/>
      <c r="H409" s="7"/>
      <c r="I409" s="7"/>
      <c r="J409" s="70"/>
      <c r="K409" s="7"/>
      <c r="L409" s="7"/>
      <c r="M409" s="70"/>
      <c r="N409" s="7"/>
      <c r="O409" s="70"/>
      <c r="P409" s="7"/>
      <c r="Q409" s="70"/>
      <c r="R409" s="7"/>
      <c r="S409" s="70"/>
      <c r="T409" s="7"/>
      <c r="U409" s="70"/>
      <c r="V409" s="7"/>
      <c r="W409" s="70"/>
      <c r="X409" s="7"/>
      <c r="Y409" s="70"/>
      <c r="Z409" s="7"/>
      <c r="AA409" s="70"/>
    </row>
    <row r="410" spans="1:27" x14ac:dyDescent="0.2">
      <c r="A410" s="7"/>
      <c r="B410" s="7"/>
      <c r="C410" s="7"/>
      <c r="D410" s="7"/>
      <c r="E410" s="7"/>
      <c r="F410" s="7"/>
      <c r="G410" s="7"/>
      <c r="H410" s="7"/>
      <c r="I410" s="7"/>
      <c r="J410" s="70"/>
      <c r="K410" s="7"/>
      <c r="L410" s="7"/>
      <c r="M410" s="70"/>
      <c r="N410" s="7"/>
      <c r="O410" s="70"/>
      <c r="P410" s="7"/>
      <c r="Q410" s="70"/>
      <c r="R410" s="7"/>
      <c r="S410" s="70"/>
      <c r="T410" s="7"/>
      <c r="U410" s="70"/>
      <c r="V410" s="7"/>
      <c r="W410" s="70"/>
      <c r="X410" s="7"/>
      <c r="Y410" s="70"/>
      <c r="Z410" s="7"/>
      <c r="AA410" s="70"/>
    </row>
    <row r="411" spans="1:27" x14ac:dyDescent="0.2">
      <c r="A411" s="7"/>
      <c r="B411" s="7"/>
      <c r="C411" s="7"/>
      <c r="D411" s="7"/>
      <c r="E411" s="7"/>
      <c r="F411" s="7"/>
      <c r="G411" s="7"/>
      <c r="H411" s="7"/>
      <c r="I411" s="7"/>
      <c r="J411" s="70"/>
      <c r="K411" s="7"/>
      <c r="L411" s="7"/>
      <c r="M411" s="70"/>
      <c r="N411" s="7"/>
      <c r="O411" s="70"/>
      <c r="P411" s="7"/>
      <c r="Q411" s="70"/>
      <c r="R411" s="7"/>
      <c r="S411" s="70"/>
      <c r="T411" s="7"/>
      <c r="U411" s="70"/>
      <c r="V411" s="7"/>
      <c r="W411" s="70"/>
      <c r="X411" s="7"/>
      <c r="Y411" s="70"/>
      <c r="Z411" s="7"/>
      <c r="AA411" s="70"/>
    </row>
    <row r="412" spans="1:27" x14ac:dyDescent="0.2">
      <c r="A412" s="7"/>
      <c r="B412" s="7"/>
      <c r="C412" s="7"/>
      <c r="D412" s="7"/>
      <c r="E412" s="7"/>
      <c r="F412" s="7"/>
      <c r="G412" s="7"/>
      <c r="H412" s="7"/>
      <c r="I412" s="7"/>
      <c r="J412" s="70"/>
      <c r="K412" s="7"/>
      <c r="L412" s="7"/>
      <c r="M412" s="70"/>
      <c r="N412" s="7"/>
      <c r="O412" s="70"/>
      <c r="P412" s="7"/>
      <c r="Q412" s="70"/>
      <c r="R412" s="7"/>
      <c r="S412" s="70"/>
      <c r="T412" s="7"/>
      <c r="U412" s="70"/>
      <c r="V412" s="7"/>
      <c r="W412" s="70"/>
      <c r="X412" s="7"/>
      <c r="Y412" s="70"/>
      <c r="Z412" s="7"/>
      <c r="AA412" s="70"/>
    </row>
    <row r="413" spans="1:27" x14ac:dyDescent="0.2">
      <c r="A413" s="7"/>
      <c r="B413" s="7"/>
      <c r="C413" s="7"/>
      <c r="D413" s="7"/>
      <c r="E413" s="7"/>
      <c r="F413" s="7"/>
      <c r="G413" s="7"/>
      <c r="H413" s="7"/>
      <c r="I413" s="7"/>
      <c r="J413" s="70"/>
      <c r="K413" s="7"/>
      <c r="L413" s="7"/>
      <c r="M413" s="70"/>
      <c r="N413" s="7"/>
      <c r="O413" s="70"/>
      <c r="P413" s="7"/>
      <c r="Q413" s="70"/>
      <c r="R413" s="7"/>
      <c r="S413" s="70"/>
      <c r="T413" s="7"/>
      <c r="U413" s="70"/>
      <c r="V413" s="7"/>
      <c r="W413" s="70"/>
      <c r="X413" s="7"/>
      <c r="Y413" s="70"/>
      <c r="Z413" s="7"/>
      <c r="AA413" s="70"/>
    </row>
    <row r="414" spans="1:27" x14ac:dyDescent="0.2">
      <c r="A414" s="7"/>
      <c r="B414" s="7"/>
      <c r="C414" s="7"/>
      <c r="D414" s="7"/>
      <c r="E414" s="7"/>
      <c r="F414" s="7"/>
      <c r="G414" s="7"/>
      <c r="H414" s="7"/>
      <c r="I414" s="7"/>
      <c r="J414" s="70"/>
      <c r="K414" s="7"/>
      <c r="L414" s="7"/>
      <c r="M414" s="70"/>
      <c r="N414" s="7"/>
      <c r="O414" s="70"/>
      <c r="P414" s="7"/>
      <c r="Q414" s="70"/>
      <c r="R414" s="7"/>
      <c r="S414" s="70"/>
      <c r="T414" s="7"/>
      <c r="U414" s="70"/>
      <c r="V414" s="7"/>
      <c r="W414" s="70"/>
      <c r="X414" s="7"/>
      <c r="Y414" s="70"/>
      <c r="Z414" s="7"/>
      <c r="AA414" s="70"/>
    </row>
    <row r="415" spans="1:27" x14ac:dyDescent="0.2">
      <c r="A415" s="7"/>
      <c r="B415" s="7"/>
      <c r="C415" s="7"/>
      <c r="D415" s="7"/>
      <c r="E415" s="7"/>
      <c r="F415" s="7"/>
      <c r="G415" s="7"/>
      <c r="H415" s="7"/>
      <c r="I415" s="7"/>
      <c r="J415" s="70"/>
      <c r="K415" s="7"/>
      <c r="L415" s="7"/>
      <c r="M415" s="70"/>
      <c r="N415" s="7"/>
      <c r="O415" s="70"/>
      <c r="P415" s="7"/>
      <c r="Q415" s="70"/>
      <c r="R415" s="7"/>
      <c r="S415" s="70"/>
      <c r="T415" s="7"/>
      <c r="U415" s="70"/>
      <c r="V415" s="7"/>
      <c r="W415" s="70"/>
      <c r="X415" s="7"/>
      <c r="Y415" s="70"/>
      <c r="Z415" s="7"/>
      <c r="AA415" s="70"/>
    </row>
    <row r="416" spans="1:27" x14ac:dyDescent="0.2">
      <c r="A416" s="7"/>
      <c r="B416" s="7"/>
      <c r="C416" s="7"/>
      <c r="D416" s="7"/>
      <c r="E416" s="7"/>
      <c r="F416" s="7"/>
      <c r="G416" s="7"/>
      <c r="H416" s="7"/>
      <c r="I416" s="7"/>
      <c r="J416" s="70"/>
      <c r="K416" s="7"/>
      <c r="L416" s="7"/>
      <c r="M416" s="70"/>
      <c r="N416" s="7"/>
      <c r="O416" s="70"/>
      <c r="P416" s="7"/>
      <c r="Q416" s="70"/>
      <c r="R416" s="7"/>
      <c r="S416" s="70"/>
      <c r="T416" s="7"/>
      <c r="U416" s="70"/>
      <c r="V416" s="7"/>
      <c r="W416" s="70"/>
      <c r="X416" s="7"/>
      <c r="Y416" s="70"/>
      <c r="Z416" s="7"/>
      <c r="AA416" s="70"/>
    </row>
    <row r="417" spans="1:27" x14ac:dyDescent="0.2">
      <c r="A417" s="7"/>
      <c r="B417" s="7"/>
      <c r="C417" s="7"/>
      <c r="D417" s="7"/>
      <c r="E417" s="7"/>
      <c r="F417" s="7"/>
      <c r="G417" s="7"/>
      <c r="H417" s="7"/>
      <c r="I417" s="7"/>
      <c r="J417" s="70"/>
      <c r="K417" s="7"/>
      <c r="L417" s="7"/>
      <c r="M417" s="70"/>
      <c r="N417" s="7"/>
      <c r="O417" s="70"/>
      <c r="P417" s="7"/>
      <c r="Q417" s="70"/>
      <c r="R417" s="7"/>
      <c r="S417" s="70"/>
      <c r="T417" s="7"/>
      <c r="U417" s="70"/>
      <c r="V417" s="7"/>
      <c r="W417" s="70"/>
      <c r="X417" s="7"/>
      <c r="Y417" s="70"/>
      <c r="Z417" s="7"/>
      <c r="AA417" s="70"/>
    </row>
    <row r="418" spans="1:27" x14ac:dyDescent="0.2">
      <c r="A418" s="7"/>
      <c r="B418" s="7"/>
      <c r="C418" s="7"/>
      <c r="D418" s="7"/>
      <c r="E418" s="7"/>
      <c r="F418" s="7"/>
      <c r="G418" s="7"/>
      <c r="H418" s="7"/>
      <c r="I418" s="7"/>
      <c r="J418" s="70"/>
      <c r="K418" s="7"/>
      <c r="L418" s="7"/>
      <c r="M418" s="70"/>
      <c r="N418" s="7"/>
      <c r="O418" s="70"/>
      <c r="P418" s="7"/>
      <c r="Q418" s="70"/>
      <c r="R418" s="7"/>
      <c r="S418" s="70"/>
      <c r="T418" s="7"/>
      <c r="U418" s="70"/>
      <c r="V418" s="7"/>
      <c r="W418" s="70"/>
      <c r="X418" s="7"/>
      <c r="Y418" s="70"/>
      <c r="Z418" s="7"/>
      <c r="AA418" s="70"/>
    </row>
    <row r="419" spans="1:27" x14ac:dyDescent="0.2">
      <c r="A419" s="7"/>
      <c r="B419" s="7"/>
      <c r="C419" s="7"/>
      <c r="D419" s="7"/>
      <c r="E419" s="7"/>
      <c r="F419" s="7"/>
      <c r="G419" s="7"/>
      <c r="H419" s="7"/>
      <c r="I419" s="7"/>
      <c r="J419" s="70"/>
      <c r="K419" s="7"/>
      <c r="L419" s="7"/>
      <c r="M419" s="70"/>
      <c r="N419" s="7"/>
      <c r="O419" s="70"/>
      <c r="P419" s="7"/>
      <c r="Q419" s="70"/>
      <c r="R419" s="7"/>
      <c r="S419" s="70"/>
      <c r="T419" s="7"/>
      <c r="U419" s="70"/>
      <c r="V419" s="7"/>
      <c r="W419" s="70"/>
      <c r="X419" s="7"/>
      <c r="Y419" s="70"/>
      <c r="Z419" s="7"/>
      <c r="AA419" s="70"/>
    </row>
    <row r="420" spans="1:27" x14ac:dyDescent="0.2">
      <c r="A420" s="7"/>
      <c r="B420" s="7"/>
      <c r="C420" s="7"/>
      <c r="D420" s="7"/>
      <c r="E420" s="7"/>
      <c r="F420" s="7"/>
      <c r="G420" s="7"/>
      <c r="H420" s="7"/>
      <c r="I420" s="7"/>
      <c r="J420" s="70"/>
      <c r="K420" s="7"/>
      <c r="L420" s="7"/>
      <c r="M420" s="70"/>
      <c r="N420" s="7"/>
      <c r="O420" s="70"/>
      <c r="P420" s="7"/>
      <c r="Q420" s="70"/>
      <c r="R420" s="7"/>
      <c r="S420" s="70"/>
      <c r="T420" s="7"/>
      <c r="U420" s="70"/>
      <c r="V420" s="7"/>
      <c r="W420" s="70"/>
      <c r="X420" s="7"/>
      <c r="Y420" s="70"/>
      <c r="Z420" s="7"/>
      <c r="AA420" s="70"/>
    </row>
    <row r="421" spans="1:27" x14ac:dyDescent="0.2">
      <c r="A421" s="7"/>
      <c r="B421" s="7"/>
      <c r="C421" s="7"/>
      <c r="D421" s="7"/>
      <c r="E421" s="7"/>
      <c r="F421" s="7"/>
      <c r="G421" s="7"/>
      <c r="H421" s="7"/>
      <c r="I421" s="7"/>
      <c r="J421" s="70"/>
      <c r="K421" s="7"/>
      <c r="L421" s="7"/>
      <c r="M421" s="70"/>
      <c r="N421" s="7"/>
      <c r="O421" s="70"/>
      <c r="P421" s="7"/>
      <c r="Q421" s="70"/>
      <c r="R421" s="7"/>
      <c r="S421" s="70"/>
      <c r="T421" s="7"/>
      <c r="U421" s="70"/>
      <c r="V421" s="7"/>
      <c r="W421" s="70"/>
      <c r="X421" s="7"/>
      <c r="Y421" s="70"/>
      <c r="Z421" s="7"/>
      <c r="AA421" s="70"/>
    </row>
    <row r="422" spans="1:27" x14ac:dyDescent="0.2">
      <c r="A422" s="7"/>
      <c r="B422" s="7"/>
      <c r="C422" s="7"/>
      <c r="D422" s="7"/>
      <c r="E422" s="7"/>
      <c r="F422" s="7"/>
      <c r="G422" s="7"/>
      <c r="H422" s="7"/>
      <c r="I422" s="7"/>
      <c r="J422" s="70"/>
      <c r="K422" s="7"/>
      <c r="L422" s="7"/>
      <c r="M422" s="70"/>
      <c r="N422" s="7"/>
      <c r="O422" s="70"/>
      <c r="P422" s="7"/>
      <c r="Q422" s="70"/>
      <c r="R422" s="7"/>
      <c r="S422" s="70"/>
      <c r="T422" s="7"/>
      <c r="U422" s="70"/>
      <c r="V422" s="7"/>
      <c r="W422" s="70"/>
      <c r="X422" s="7"/>
      <c r="Y422" s="70"/>
      <c r="Z422" s="7"/>
      <c r="AA422" s="70"/>
    </row>
    <row r="423" spans="1:27" x14ac:dyDescent="0.2">
      <c r="A423" s="7"/>
      <c r="B423" s="7"/>
      <c r="C423" s="7"/>
      <c r="D423" s="7"/>
      <c r="E423" s="7"/>
      <c r="F423" s="7"/>
      <c r="G423" s="7"/>
      <c r="H423" s="7"/>
      <c r="I423" s="7"/>
      <c r="J423" s="70"/>
      <c r="K423" s="7"/>
      <c r="L423" s="7"/>
      <c r="M423" s="70"/>
      <c r="N423" s="7"/>
      <c r="O423" s="70"/>
      <c r="P423" s="7"/>
      <c r="Q423" s="70"/>
      <c r="R423" s="7"/>
      <c r="S423" s="70"/>
      <c r="T423" s="7"/>
      <c r="U423" s="70"/>
      <c r="V423" s="7"/>
      <c r="W423" s="70"/>
      <c r="X423" s="7"/>
      <c r="Y423" s="70"/>
      <c r="Z423" s="7"/>
      <c r="AA423" s="70"/>
    </row>
    <row r="424" spans="1:27" x14ac:dyDescent="0.2">
      <c r="A424" s="7"/>
      <c r="B424" s="7"/>
      <c r="C424" s="7"/>
      <c r="D424" s="7"/>
      <c r="E424" s="7"/>
      <c r="F424" s="7"/>
      <c r="G424" s="7"/>
      <c r="H424" s="7"/>
      <c r="I424" s="7"/>
      <c r="J424" s="70"/>
      <c r="K424" s="7"/>
      <c r="L424" s="7"/>
      <c r="M424" s="70"/>
      <c r="N424" s="7"/>
      <c r="O424" s="70"/>
      <c r="P424" s="7"/>
      <c r="Q424" s="70"/>
      <c r="R424" s="7"/>
      <c r="S424" s="70"/>
      <c r="T424" s="7"/>
      <c r="U424" s="70"/>
      <c r="V424" s="7"/>
      <c r="W424" s="70"/>
      <c r="X424" s="7"/>
      <c r="Y424" s="70"/>
      <c r="Z424" s="7"/>
      <c r="AA424" s="70"/>
    </row>
    <row r="425" spans="1:27" x14ac:dyDescent="0.2">
      <c r="A425" s="7"/>
      <c r="B425" s="7"/>
      <c r="C425" s="7"/>
      <c r="D425" s="7"/>
      <c r="E425" s="7"/>
      <c r="F425" s="7"/>
      <c r="G425" s="7"/>
      <c r="H425" s="7"/>
      <c r="I425" s="7"/>
      <c r="J425" s="70"/>
      <c r="K425" s="7"/>
      <c r="L425" s="7"/>
      <c r="M425" s="70"/>
      <c r="N425" s="7"/>
      <c r="O425" s="70"/>
      <c r="P425" s="7"/>
      <c r="Q425" s="70"/>
      <c r="R425" s="7"/>
      <c r="S425" s="70"/>
      <c r="T425" s="7"/>
      <c r="U425" s="70"/>
      <c r="V425" s="7"/>
      <c r="W425" s="70"/>
      <c r="X425" s="7"/>
      <c r="Y425" s="70"/>
      <c r="Z425" s="7"/>
      <c r="AA425" s="70"/>
    </row>
    <row r="426" spans="1:27" x14ac:dyDescent="0.2">
      <c r="A426" s="7"/>
      <c r="B426" s="7"/>
      <c r="C426" s="7"/>
      <c r="D426" s="7"/>
      <c r="E426" s="7"/>
      <c r="F426" s="7"/>
      <c r="G426" s="7"/>
      <c r="H426" s="7"/>
      <c r="I426" s="7"/>
      <c r="J426" s="70"/>
      <c r="K426" s="7"/>
      <c r="L426" s="7"/>
      <c r="M426" s="70"/>
      <c r="N426" s="7"/>
      <c r="O426" s="70"/>
      <c r="P426" s="7"/>
      <c r="Q426" s="70"/>
      <c r="R426" s="7"/>
      <c r="S426" s="70"/>
      <c r="T426" s="7"/>
      <c r="U426" s="70"/>
      <c r="V426" s="7"/>
      <c r="W426" s="70"/>
      <c r="X426" s="7"/>
      <c r="Y426" s="70"/>
      <c r="Z426" s="7"/>
      <c r="AA426" s="70"/>
    </row>
    <row r="427" spans="1:27" x14ac:dyDescent="0.2">
      <c r="A427" s="7"/>
      <c r="B427" s="7"/>
      <c r="C427" s="7"/>
      <c r="D427" s="7"/>
      <c r="E427" s="7"/>
      <c r="F427" s="7"/>
      <c r="G427" s="7"/>
      <c r="H427" s="7"/>
      <c r="I427" s="7"/>
      <c r="J427" s="70"/>
      <c r="K427" s="7"/>
      <c r="L427" s="7"/>
      <c r="M427" s="70"/>
      <c r="N427" s="7"/>
      <c r="O427" s="70"/>
      <c r="P427" s="7"/>
      <c r="Q427" s="70"/>
      <c r="R427" s="7"/>
      <c r="S427" s="70"/>
      <c r="T427" s="7"/>
      <c r="U427" s="70"/>
      <c r="V427" s="7"/>
      <c r="W427" s="70"/>
      <c r="X427" s="7"/>
      <c r="Y427" s="70"/>
      <c r="Z427" s="7"/>
      <c r="AA427" s="70"/>
    </row>
    <row r="428" spans="1:27" x14ac:dyDescent="0.2">
      <c r="A428" s="7"/>
      <c r="B428" s="7"/>
      <c r="C428" s="7"/>
      <c r="D428" s="7"/>
      <c r="E428" s="7"/>
      <c r="F428" s="7"/>
      <c r="G428" s="7"/>
      <c r="H428" s="7"/>
      <c r="I428" s="7"/>
      <c r="J428" s="70"/>
      <c r="K428" s="7"/>
      <c r="L428" s="7"/>
      <c r="M428" s="70"/>
      <c r="N428" s="7"/>
      <c r="O428" s="70"/>
      <c r="P428" s="7"/>
      <c r="Q428" s="70"/>
      <c r="R428" s="7"/>
      <c r="S428" s="70"/>
      <c r="T428" s="7"/>
      <c r="U428" s="70"/>
      <c r="V428" s="7"/>
      <c r="W428" s="70"/>
      <c r="X428" s="7"/>
      <c r="Y428" s="70"/>
      <c r="Z428" s="7"/>
      <c r="AA428" s="70"/>
    </row>
    <row r="429" spans="1:27" x14ac:dyDescent="0.2">
      <c r="A429" s="7"/>
      <c r="B429" s="7"/>
      <c r="C429" s="7"/>
      <c r="D429" s="7"/>
      <c r="E429" s="7"/>
      <c r="F429" s="7"/>
      <c r="G429" s="7"/>
      <c r="H429" s="7"/>
      <c r="I429" s="7"/>
      <c r="J429" s="70"/>
      <c r="K429" s="7"/>
      <c r="L429" s="7"/>
      <c r="M429" s="70"/>
      <c r="N429" s="7"/>
      <c r="O429" s="70"/>
      <c r="P429" s="7"/>
      <c r="Q429" s="70"/>
      <c r="R429" s="7"/>
      <c r="S429" s="70"/>
      <c r="T429" s="7"/>
      <c r="U429" s="70"/>
      <c r="V429" s="7"/>
      <c r="W429" s="70"/>
      <c r="X429" s="7"/>
      <c r="Y429" s="70"/>
      <c r="Z429" s="7"/>
      <c r="AA429" s="70"/>
    </row>
    <row r="430" spans="1:27" x14ac:dyDescent="0.2">
      <c r="A430" s="7"/>
      <c r="B430" s="7"/>
      <c r="C430" s="7"/>
      <c r="D430" s="7"/>
      <c r="E430" s="7"/>
      <c r="F430" s="7"/>
      <c r="G430" s="7"/>
      <c r="H430" s="7"/>
      <c r="I430" s="7"/>
      <c r="J430" s="70"/>
      <c r="K430" s="7"/>
      <c r="L430" s="7"/>
      <c r="M430" s="70"/>
      <c r="N430" s="7"/>
      <c r="O430" s="70"/>
      <c r="P430" s="7"/>
      <c r="Q430" s="70"/>
      <c r="R430" s="7"/>
      <c r="S430" s="70"/>
      <c r="T430" s="7"/>
      <c r="U430" s="70"/>
      <c r="V430" s="7"/>
      <c r="W430" s="70"/>
      <c r="X430" s="7"/>
      <c r="Y430" s="70"/>
      <c r="Z430" s="7"/>
      <c r="AA430" s="70"/>
    </row>
    <row r="431" spans="1:27" x14ac:dyDescent="0.2">
      <c r="A431" s="7"/>
      <c r="B431" s="7"/>
      <c r="C431" s="7"/>
      <c r="D431" s="7"/>
      <c r="E431" s="7"/>
      <c r="F431" s="7"/>
      <c r="G431" s="7"/>
      <c r="H431" s="7"/>
      <c r="I431" s="7"/>
      <c r="J431" s="70"/>
      <c r="K431" s="7"/>
      <c r="L431" s="7"/>
      <c r="M431" s="70"/>
      <c r="N431" s="7"/>
      <c r="O431" s="70"/>
      <c r="P431" s="7"/>
      <c r="Q431" s="70"/>
      <c r="R431" s="7"/>
      <c r="S431" s="70"/>
      <c r="T431" s="7"/>
      <c r="U431" s="70"/>
      <c r="V431" s="7"/>
      <c r="W431" s="70"/>
      <c r="X431" s="7"/>
      <c r="Y431" s="70"/>
      <c r="Z431" s="7"/>
      <c r="AA431" s="70"/>
    </row>
    <row r="432" spans="1:27" x14ac:dyDescent="0.2">
      <c r="A432" s="7"/>
      <c r="B432" s="7"/>
      <c r="C432" s="7"/>
      <c r="D432" s="7"/>
      <c r="E432" s="7"/>
      <c r="F432" s="7"/>
      <c r="G432" s="7"/>
      <c r="H432" s="7"/>
      <c r="I432" s="7"/>
      <c r="J432" s="70"/>
      <c r="K432" s="7"/>
      <c r="L432" s="7"/>
      <c r="M432" s="70"/>
      <c r="N432" s="7"/>
      <c r="O432" s="70"/>
      <c r="P432" s="7"/>
      <c r="Q432" s="70"/>
      <c r="R432" s="7"/>
      <c r="S432" s="70"/>
      <c r="T432" s="7"/>
      <c r="U432" s="70"/>
      <c r="V432" s="7"/>
      <c r="W432" s="70"/>
      <c r="X432" s="7"/>
      <c r="Y432" s="70"/>
      <c r="Z432" s="7"/>
      <c r="AA432" s="70"/>
    </row>
    <row r="433" spans="1:27" x14ac:dyDescent="0.2">
      <c r="A433" s="7"/>
      <c r="B433" s="7"/>
      <c r="C433" s="7"/>
      <c r="D433" s="7"/>
      <c r="E433" s="7"/>
      <c r="F433" s="7"/>
      <c r="G433" s="7"/>
      <c r="H433" s="7"/>
      <c r="I433" s="7"/>
      <c r="J433" s="70"/>
      <c r="K433" s="7"/>
      <c r="L433" s="7"/>
      <c r="M433" s="70"/>
      <c r="N433" s="7"/>
      <c r="O433" s="70"/>
      <c r="P433" s="7"/>
      <c r="Q433" s="70"/>
      <c r="R433" s="7"/>
      <c r="S433" s="70"/>
      <c r="T433" s="7"/>
      <c r="U433" s="70"/>
      <c r="V433" s="7"/>
      <c r="W433" s="70"/>
      <c r="X433" s="7"/>
      <c r="Y433" s="70"/>
      <c r="Z433" s="7"/>
      <c r="AA433" s="70"/>
    </row>
    <row r="434" spans="1:27" x14ac:dyDescent="0.2">
      <c r="A434" s="7"/>
      <c r="B434" s="7"/>
      <c r="C434" s="7"/>
      <c r="D434" s="7"/>
      <c r="E434" s="7"/>
      <c r="F434" s="7"/>
      <c r="G434" s="7"/>
      <c r="H434" s="7"/>
      <c r="I434" s="7"/>
      <c r="J434" s="70"/>
      <c r="K434" s="7"/>
      <c r="L434" s="7"/>
      <c r="M434" s="70"/>
      <c r="N434" s="7"/>
      <c r="O434" s="70"/>
      <c r="P434" s="7"/>
      <c r="Q434" s="70"/>
      <c r="R434" s="7"/>
      <c r="S434" s="70"/>
      <c r="T434" s="7"/>
      <c r="U434" s="70"/>
      <c r="V434" s="7"/>
      <c r="W434" s="70"/>
      <c r="X434" s="7"/>
      <c r="Y434" s="70"/>
      <c r="Z434" s="7"/>
      <c r="AA434" s="70"/>
    </row>
    <row r="435" spans="1:27" x14ac:dyDescent="0.2">
      <c r="A435" s="7"/>
      <c r="B435" s="7"/>
      <c r="C435" s="7"/>
      <c r="D435" s="7"/>
      <c r="E435" s="7"/>
      <c r="F435" s="7"/>
      <c r="G435" s="7"/>
      <c r="H435" s="7"/>
      <c r="I435" s="7"/>
      <c r="J435" s="70"/>
      <c r="K435" s="7"/>
      <c r="L435" s="7"/>
      <c r="M435" s="70"/>
      <c r="N435" s="7"/>
      <c r="O435" s="70"/>
      <c r="P435" s="7"/>
      <c r="Q435" s="70"/>
      <c r="R435" s="7"/>
      <c r="S435" s="70"/>
      <c r="T435" s="7"/>
      <c r="U435" s="70"/>
      <c r="V435" s="7"/>
      <c r="W435" s="70"/>
      <c r="X435" s="7"/>
      <c r="Y435" s="70"/>
      <c r="Z435" s="7"/>
      <c r="AA435" s="70"/>
    </row>
    <row r="436" spans="1:27" x14ac:dyDescent="0.2">
      <c r="A436" s="7"/>
      <c r="B436" s="7"/>
      <c r="C436" s="7"/>
      <c r="D436" s="7"/>
      <c r="E436" s="7"/>
      <c r="F436" s="7"/>
      <c r="G436" s="7"/>
      <c r="H436" s="7"/>
      <c r="I436" s="7"/>
      <c r="J436" s="70"/>
      <c r="K436" s="7"/>
      <c r="L436" s="7"/>
      <c r="M436" s="70"/>
      <c r="N436" s="7"/>
      <c r="O436" s="70"/>
      <c r="P436" s="7"/>
      <c r="Q436" s="70"/>
      <c r="R436" s="7"/>
      <c r="S436" s="70"/>
      <c r="T436" s="7"/>
      <c r="U436" s="70"/>
      <c r="V436" s="7"/>
      <c r="W436" s="70"/>
      <c r="X436" s="7"/>
      <c r="Y436" s="70"/>
      <c r="Z436" s="7"/>
      <c r="AA436" s="70"/>
    </row>
    <row r="437" spans="1:27" x14ac:dyDescent="0.2">
      <c r="A437" s="7"/>
      <c r="B437" s="7"/>
      <c r="C437" s="7"/>
      <c r="D437" s="7"/>
      <c r="E437" s="7"/>
      <c r="F437" s="7"/>
      <c r="G437" s="7"/>
      <c r="H437" s="7"/>
      <c r="I437" s="7"/>
      <c r="J437" s="70"/>
      <c r="K437" s="7"/>
      <c r="L437" s="7"/>
      <c r="M437" s="70"/>
      <c r="N437" s="7"/>
      <c r="O437" s="70"/>
      <c r="P437" s="7"/>
      <c r="Q437" s="70"/>
      <c r="R437" s="7"/>
      <c r="S437" s="70"/>
      <c r="T437" s="7"/>
      <c r="U437" s="70"/>
      <c r="V437" s="7"/>
      <c r="W437" s="70"/>
      <c r="X437" s="7"/>
      <c r="Y437" s="70"/>
      <c r="Z437" s="7"/>
      <c r="AA437" s="70"/>
    </row>
    <row r="438" spans="1:27" x14ac:dyDescent="0.2">
      <c r="A438" s="7"/>
      <c r="B438" s="7"/>
      <c r="C438" s="7"/>
      <c r="D438" s="7"/>
      <c r="E438" s="7"/>
      <c r="F438" s="7"/>
      <c r="G438" s="7"/>
      <c r="H438" s="7"/>
      <c r="I438" s="7"/>
      <c r="J438" s="70"/>
      <c r="K438" s="7"/>
      <c r="L438" s="7"/>
      <c r="M438" s="70"/>
      <c r="N438" s="7"/>
      <c r="O438" s="70"/>
      <c r="P438" s="7"/>
      <c r="Q438" s="70"/>
      <c r="R438" s="7"/>
      <c r="S438" s="70"/>
      <c r="T438" s="7"/>
      <c r="U438" s="70"/>
      <c r="V438" s="7"/>
      <c r="W438" s="70"/>
      <c r="X438" s="7"/>
      <c r="Y438" s="70"/>
      <c r="Z438" s="7"/>
      <c r="AA438" s="70"/>
    </row>
    <row r="439" spans="1:27" x14ac:dyDescent="0.2">
      <c r="A439" s="7"/>
      <c r="B439" s="7"/>
      <c r="C439" s="7"/>
      <c r="D439" s="7"/>
      <c r="E439" s="7"/>
      <c r="F439" s="7"/>
      <c r="G439" s="7"/>
      <c r="H439" s="7"/>
      <c r="I439" s="7"/>
      <c r="J439" s="70"/>
      <c r="K439" s="7"/>
      <c r="L439" s="7"/>
      <c r="M439" s="70"/>
      <c r="N439" s="7"/>
      <c r="O439" s="70"/>
      <c r="P439" s="7"/>
      <c r="Q439" s="70"/>
      <c r="R439" s="7"/>
      <c r="S439" s="70"/>
      <c r="T439" s="7"/>
      <c r="U439" s="70"/>
      <c r="V439" s="7"/>
      <c r="W439" s="70"/>
      <c r="X439" s="7"/>
      <c r="Y439" s="70"/>
      <c r="Z439" s="7"/>
      <c r="AA439" s="70"/>
    </row>
    <row r="440" spans="1:27" x14ac:dyDescent="0.2">
      <c r="A440" s="7"/>
      <c r="B440" s="7"/>
      <c r="C440" s="7"/>
      <c r="D440" s="7"/>
      <c r="E440" s="7"/>
      <c r="F440" s="7"/>
      <c r="G440" s="7"/>
      <c r="H440" s="7"/>
      <c r="I440" s="7"/>
      <c r="J440" s="70"/>
      <c r="K440" s="7"/>
      <c r="L440" s="7"/>
      <c r="M440" s="70"/>
      <c r="N440" s="7"/>
      <c r="O440" s="70"/>
      <c r="P440" s="7"/>
      <c r="Q440" s="70"/>
      <c r="R440" s="7"/>
      <c r="S440" s="70"/>
      <c r="T440" s="7"/>
      <c r="U440" s="70"/>
      <c r="V440" s="7"/>
      <c r="W440" s="70"/>
      <c r="X440" s="7"/>
      <c r="Y440" s="70"/>
      <c r="Z440" s="7"/>
      <c r="AA440" s="70"/>
    </row>
    <row r="441" spans="1:27" x14ac:dyDescent="0.2">
      <c r="A441" s="7"/>
      <c r="B441" s="7"/>
      <c r="C441" s="7"/>
      <c r="D441" s="7"/>
      <c r="E441" s="7"/>
      <c r="F441" s="7"/>
      <c r="G441" s="7"/>
      <c r="H441" s="7"/>
      <c r="I441" s="7"/>
      <c r="J441" s="70"/>
      <c r="K441" s="7"/>
      <c r="L441" s="7"/>
      <c r="M441" s="70"/>
      <c r="N441" s="7"/>
      <c r="O441" s="70"/>
      <c r="P441" s="7"/>
      <c r="Q441" s="70"/>
      <c r="R441" s="7"/>
      <c r="S441" s="70"/>
      <c r="T441" s="7"/>
      <c r="U441" s="70"/>
      <c r="V441" s="7"/>
      <c r="W441" s="70"/>
      <c r="X441" s="7"/>
      <c r="Y441" s="70"/>
      <c r="Z441" s="7"/>
      <c r="AA441" s="70"/>
    </row>
    <row r="442" spans="1:27" x14ac:dyDescent="0.2">
      <c r="A442" s="7"/>
      <c r="B442" s="7"/>
      <c r="C442" s="7"/>
      <c r="D442" s="7"/>
      <c r="E442" s="7"/>
      <c r="F442" s="7"/>
      <c r="G442" s="7"/>
      <c r="H442" s="7"/>
      <c r="I442" s="7"/>
      <c r="J442" s="70"/>
      <c r="K442" s="7"/>
      <c r="L442" s="7"/>
      <c r="M442" s="70"/>
      <c r="N442" s="7"/>
      <c r="O442" s="70"/>
      <c r="P442" s="7"/>
      <c r="Q442" s="70"/>
      <c r="R442" s="7"/>
      <c r="S442" s="70"/>
      <c r="T442" s="7"/>
      <c r="U442" s="70"/>
      <c r="V442" s="7"/>
      <c r="W442" s="70"/>
      <c r="X442" s="7"/>
      <c r="Y442" s="70"/>
      <c r="Z442" s="7"/>
      <c r="AA442" s="70"/>
    </row>
    <row r="443" spans="1:27" x14ac:dyDescent="0.2">
      <c r="A443" s="7"/>
      <c r="B443" s="7"/>
      <c r="C443" s="7"/>
      <c r="D443" s="7"/>
      <c r="E443" s="7"/>
      <c r="F443" s="7"/>
      <c r="G443" s="7"/>
      <c r="H443" s="7"/>
      <c r="I443" s="7"/>
      <c r="J443" s="70"/>
      <c r="K443" s="7"/>
      <c r="L443" s="7"/>
      <c r="M443" s="70"/>
      <c r="N443" s="7"/>
      <c r="O443" s="70"/>
      <c r="P443" s="7"/>
      <c r="Q443" s="70"/>
      <c r="R443" s="7"/>
      <c r="S443" s="70"/>
      <c r="T443" s="7"/>
      <c r="U443" s="70"/>
      <c r="V443" s="7"/>
      <c r="W443" s="70"/>
      <c r="X443" s="7"/>
      <c r="Y443" s="70"/>
      <c r="Z443" s="7"/>
      <c r="AA443" s="70"/>
    </row>
    <row r="444" spans="1:27" x14ac:dyDescent="0.2">
      <c r="A444" s="7"/>
      <c r="B444" s="7"/>
      <c r="C444" s="7"/>
      <c r="D444" s="7"/>
      <c r="E444" s="7"/>
      <c r="F444" s="7"/>
      <c r="G444" s="7"/>
      <c r="H444" s="7"/>
      <c r="I444" s="7"/>
      <c r="J444" s="70"/>
      <c r="K444" s="7"/>
      <c r="L444" s="7"/>
      <c r="M444" s="70"/>
      <c r="N444" s="7"/>
      <c r="O444" s="70"/>
      <c r="P444" s="7"/>
      <c r="Q444" s="70"/>
      <c r="R444" s="7"/>
      <c r="S444" s="70"/>
      <c r="T444" s="7"/>
      <c r="U444" s="70"/>
      <c r="V444" s="7"/>
      <c r="W444" s="70"/>
      <c r="X444" s="7"/>
      <c r="Y444" s="70"/>
      <c r="Z444" s="7"/>
      <c r="AA444" s="70"/>
    </row>
    <row r="445" spans="1:27" x14ac:dyDescent="0.2">
      <c r="A445" s="7"/>
      <c r="B445" s="7"/>
      <c r="C445" s="7"/>
      <c r="D445" s="7"/>
      <c r="E445" s="7"/>
      <c r="F445" s="7"/>
      <c r="G445" s="7"/>
      <c r="H445" s="7"/>
      <c r="I445" s="7"/>
      <c r="J445" s="70"/>
      <c r="K445" s="7"/>
      <c r="L445" s="7"/>
      <c r="M445" s="70"/>
      <c r="N445" s="7"/>
      <c r="O445" s="70"/>
      <c r="P445" s="7"/>
      <c r="Q445" s="70"/>
      <c r="R445" s="7"/>
      <c r="S445" s="70"/>
      <c r="T445" s="7"/>
      <c r="U445" s="70"/>
      <c r="V445" s="7"/>
      <c r="W445" s="70"/>
      <c r="X445" s="7"/>
      <c r="Y445" s="70"/>
      <c r="Z445" s="7"/>
      <c r="AA445" s="70"/>
    </row>
    <row r="446" spans="1:27" x14ac:dyDescent="0.2">
      <c r="A446" s="7"/>
      <c r="B446" s="7"/>
      <c r="C446" s="7"/>
      <c r="D446" s="7"/>
      <c r="E446" s="7"/>
      <c r="F446" s="7"/>
      <c r="G446" s="7"/>
      <c r="H446" s="7"/>
      <c r="I446" s="7"/>
      <c r="J446" s="70"/>
      <c r="K446" s="7"/>
      <c r="L446" s="7"/>
      <c r="M446" s="70"/>
      <c r="N446" s="7"/>
      <c r="O446" s="70"/>
      <c r="P446" s="7"/>
      <c r="Q446" s="70"/>
      <c r="R446" s="7"/>
      <c r="S446" s="70"/>
      <c r="T446" s="7"/>
      <c r="U446" s="70"/>
      <c r="V446" s="7"/>
      <c r="W446" s="70"/>
      <c r="X446" s="7"/>
      <c r="Y446" s="70"/>
      <c r="Z446" s="7"/>
      <c r="AA446" s="70"/>
    </row>
    <row r="447" spans="1:27" x14ac:dyDescent="0.2">
      <c r="A447" s="7"/>
      <c r="B447" s="7"/>
      <c r="C447" s="7"/>
      <c r="D447" s="7"/>
      <c r="E447" s="7"/>
      <c r="F447" s="7"/>
      <c r="G447" s="7"/>
      <c r="H447" s="7"/>
      <c r="I447" s="7"/>
      <c r="J447" s="70"/>
      <c r="K447" s="7"/>
      <c r="L447" s="7"/>
      <c r="M447" s="70"/>
      <c r="N447" s="7"/>
      <c r="O447" s="70"/>
      <c r="P447" s="7"/>
      <c r="Q447" s="70"/>
      <c r="R447" s="7"/>
      <c r="S447" s="70"/>
      <c r="T447" s="7"/>
      <c r="U447" s="70"/>
      <c r="V447" s="7"/>
      <c r="W447" s="70"/>
      <c r="X447" s="7"/>
      <c r="Y447" s="70"/>
      <c r="Z447" s="7"/>
      <c r="AA447" s="70"/>
    </row>
    <row r="448" spans="1:27" x14ac:dyDescent="0.2">
      <c r="A448" s="7"/>
      <c r="B448" s="7"/>
      <c r="C448" s="7"/>
      <c r="D448" s="7"/>
      <c r="E448" s="7"/>
      <c r="F448" s="7"/>
      <c r="G448" s="7"/>
      <c r="H448" s="7"/>
      <c r="I448" s="7"/>
      <c r="J448" s="70"/>
      <c r="K448" s="7"/>
      <c r="L448" s="7"/>
      <c r="M448" s="70"/>
      <c r="N448" s="7"/>
      <c r="O448" s="70"/>
      <c r="P448" s="7"/>
      <c r="Q448" s="70"/>
      <c r="R448" s="7"/>
      <c r="S448" s="70"/>
      <c r="T448" s="7"/>
      <c r="U448" s="70"/>
      <c r="V448" s="7"/>
      <c r="W448" s="70"/>
      <c r="X448" s="7"/>
      <c r="Y448" s="70"/>
      <c r="Z448" s="7"/>
      <c r="AA448" s="70"/>
    </row>
    <row r="449" spans="1:27" x14ac:dyDescent="0.2">
      <c r="A449" s="7"/>
      <c r="B449" s="7"/>
      <c r="C449" s="7"/>
      <c r="D449" s="7"/>
      <c r="E449" s="7"/>
      <c r="F449" s="7"/>
      <c r="G449" s="7"/>
      <c r="H449" s="7"/>
      <c r="I449" s="7"/>
      <c r="J449" s="70"/>
      <c r="K449" s="7"/>
      <c r="L449" s="7"/>
      <c r="M449" s="70"/>
      <c r="N449" s="7"/>
      <c r="O449" s="70"/>
      <c r="P449" s="7"/>
      <c r="Q449" s="70"/>
      <c r="R449" s="7"/>
      <c r="S449" s="70"/>
      <c r="T449" s="7"/>
      <c r="U449" s="70"/>
      <c r="V449" s="7"/>
      <c r="W449" s="70"/>
      <c r="X449" s="7"/>
      <c r="Y449" s="70"/>
      <c r="Z449" s="7"/>
      <c r="AA449" s="70"/>
    </row>
    <row r="450" spans="1:27" x14ac:dyDescent="0.2">
      <c r="A450" s="7"/>
      <c r="B450" s="7"/>
      <c r="C450" s="7"/>
      <c r="D450" s="7"/>
      <c r="E450" s="7"/>
      <c r="F450" s="7"/>
      <c r="G450" s="7"/>
      <c r="H450" s="7"/>
      <c r="I450" s="7"/>
      <c r="J450" s="70"/>
      <c r="K450" s="7"/>
      <c r="L450" s="7"/>
      <c r="M450" s="70"/>
      <c r="N450" s="7"/>
      <c r="O450" s="70"/>
      <c r="P450" s="7"/>
      <c r="Q450" s="70"/>
      <c r="R450" s="7"/>
      <c r="S450" s="70"/>
      <c r="T450" s="7"/>
      <c r="U450" s="70"/>
      <c r="V450" s="7"/>
      <c r="W450" s="70"/>
      <c r="X450" s="7"/>
      <c r="Y450" s="70"/>
      <c r="Z450" s="7"/>
      <c r="AA450" s="70"/>
    </row>
    <row r="451" spans="1:27" x14ac:dyDescent="0.2">
      <c r="A451" s="7"/>
      <c r="B451" s="7"/>
      <c r="C451" s="7"/>
      <c r="D451" s="7"/>
      <c r="E451" s="7"/>
      <c r="F451" s="7"/>
      <c r="G451" s="7"/>
      <c r="H451" s="7"/>
      <c r="I451" s="7"/>
      <c r="J451" s="70"/>
      <c r="K451" s="7"/>
      <c r="L451" s="7"/>
      <c r="M451" s="70"/>
      <c r="N451" s="7"/>
      <c r="O451" s="70"/>
      <c r="P451" s="7"/>
      <c r="Q451" s="70"/>
      <c r="R451" s="7"/>
      <c r="S451" s="70"/>
      <c r="T451" s="7"/>
      <c r="U451" s="70"/>
      <c r="V451" s="7"/>
      <c r="W451" s="70"/>
      <c r="X451" s="7"/>
      <c r="Y451" s="70"/>
      <c r="Z451" s="7"/>
      <c r="AA451" s="70"/>
    </row>
    <row r="452" spans="1:27" x14ac:dyDescent="0.2">
      <c r="A452" s="7"/>
      <c r="B452" s="7"/>
      <c r="C452" s="7"/>
      <c r="D452" s="7"/>
      <c r="E452" s="7"/>
      <c r="F452" s="7"/>
      <c r="G452" s="7"/>
      <c r="H452" s="7"/>
      <c r="I452" s="7"/>
      <c r="J452" s="70"/>
      <c r="K452" s="7"/>
      <c r="L452" s="7"/>
      <c r="M452" s="70"/>
      <c r="N452" s="7"/>
      <c r="O452" s="70"/>
      <c r="P452" s="7"/>
      <c r="Q452" s="70"/>
      <c r="R452" s="7"/>
      <c r="S452" s="70"/>
      <c r="T452" s="7"/>
      <c r="U452" s="70"/>
      <c r="V452" s="7"/>
      <c r="W452" s="70"/>
      <c r="X452" s="7"/>
      <c r="Y452" s="70"/>
      <c r="Z452" s="7"/>
      <c r="AA452" s="70"/>
    </row>
    <row r="453" spans="1:27" x14ac:dyDescent="0.2">
      <c r="A453" s="7"/>
      <c r="B453" s="7"/>
      <c r="C453" s="7"/>
      <c r="D453" s="7"/>
      <c r="E453" s="7"/>
      <c r="F453" s="7"/>
      <c r="G453" s="7"/>
      <c r="H453" s="7"/>
      <c r="I453" s="7"/>
      <c r="J453" s="70"/>
      <c r="K453" s="7"/>
      <c r="L453" s="7"/>
      <c r="M453" s="70"/>
      <c r="N453" s="7"/>
      <c r="O453" s="70"/>
      <c r="P453" s="7"/>
      <c r="Q453" s="70"/>
      <c r="R453" s="7"/>
      <c r="S453" s="70"/>
      <c r="T453" s="7"/>
      <c r="U453" s="70"/>
      <c r="V453" s="7"/>
      <c r="W453" s="70"/>
      <c r="X453" s="7"/>
      <c r="Y453" s="70"/>
      <c r="Z453" s="7"/>
      <c r="AA453" s="70"/>
    </row>
    <row r="454" spans="1:27" x14ac:dyDescent="0.2">
      <c r="A454" s="7"/>
      <c r="B454" s="7"/>
      <c r="C454" s="7"/>
      <c r="D454" s="7"/>
      <c r="E454" s="7"/>
      <c r="F454" s="7"/>
      <c r="G454" s="7"/>
      <c r="H454" s="7"/>
      <c r="I454" s="7"/>
      <c r="J454" s="70"/>
      <c r="K454" s="7"/>
      <c r="L454" s="7"/>
      <c r="M454" s="70"/>
      <c r="N454" s="7"/>
      <c r="O454" s="70"/>
      <c r="P454" s="7"/>
      <c r="Q454" s="70"/>
      <c r="R454" s="7"/>
      <c r="S454" s="70"/>
      <c r="T454" s="7"/>
      <c r="U454" s="70"/>
      <c r="V454" s="7"/>
      <c r="W454" s="70"/>
      <c r="X454" s="7"/>
      <c r="Y454" s="70"/>
      <c r="Z454" s="7"/>
      <c r="AA454" s="70"/>
    </row>
    <row r="455" spans="1:27" x14ac:dyDescent="0.2">
      <c r="A455" s="7"/>
      <c r="B455" s="7"/>
      <c r="C455" s="7"/>
      <c r="D455" s="7"/>
      <c r="E455" s="7"/>
      <c r="F455" s="7"/>
      <c r="G455" s="7"/>
      <c r="H455" s="7"/>
      <c r="I455" s="7"/>
      <c r="J455" s="70"/>
      <c r="K455" s="7"/>
      <c r="L455" s="7"/>
      <c r="M455" s="70"/>
      <c r="N455" s="7"/>
      <c r="O455" s="70"/>
      <c r="P455" s="7"/>
      <c r="Q455" s="70"/>
      <c r="R455" s="7"/>
      <c r="S455" s="70"/>
      <c r="T455" s="7"/>
      <c r="U455" s="70"/>
      <c r="V455" s="7"/>
      <c r="W455" s="70"/>
      <c r="X455" s="7"/>
      <c r="Y455" s="70"/>
      <c r="Z455" s="7"/>
      <c r="AA455" s="70"/>
    </row>
    <row r="456" spans="1:27" x14ac:dyDescent="0.2">
      <c r="A456" s="7"/>
      <c r="B456" s="7"/>
      <c r="C456" s="7"/>
      <c r="D456" s="7"/>
      <c r="E456" s="7"/>
      <c r="F456" s="7"/>
      <c r="G456" s="7"/>
      <c r="H456" s="7"/>
      <c r="I456" s="7"/>
      <c r="J456" s="70"/>
      <c r="K456" s="7"/>
      <c r="L456" s="7"/>
      <c r="M456" s="70"/>
      <c r="N456" s="7"/>
      <c r="O456" s="70"/>
      <c r="P456" s="7"/>
      <c r="Q456" s="70"/>
      <c r="R456" s="7"/>
      <c r="S456" s="70"/>
      <c r="T456" s="7"/>
      <c r="U456" s="70"/>
      <c r="V456" s="7"/>
      <c r="W456" s="70"/>
      <c r="X456" s="7"/>
      <c r="Y456" s="70"/>
      <c r="Z456" s="7"/>
      <c r="AA456" s="70"/>
    </row>
    <row r="457" spans="1:27" x14ac:dyDescent="0.2">
      <c r="A457" s="7"/>
      <c r="B457" s="7"/>
      <c r="C457" s="7"/>
      <c r="D457" s="7"/>
      <c r="E457" s="7"/>
      <c r="F457" s="7"/>
      <c r="G457" s="7"/>
      <c r="H457" s="7"/>
      <c r="I457" s="7"/>
      <c r="J457" s="70"/>
      <c r="K457" s="7"/>
      <c r="L457" s="7"/>
      <c r="M457" s="70"/>
      <c r="N457" s="7"/>
      <c r="O457" s="70"/>
      <c r="P457" s="7"/>
      <c r="Q457" s="70"/>
      <c r="R457" s="7"/>
      <c r="S457" s="70"/>
      <c r="T457" s="7"/>
      <c r="U457" s="70"/>
      <c r="V457" s="7"/>
      <c r="W457" s="70"/>
      <c r="X457" s="7"/>
      <c r="Y457" s="70"/>
      <c r="Z457" s="7"/>
      <c r="AA457" s="70"/>
    </row>
    <row r="458" spans="1:27" x14ac:dyDescent="0.2">
      <c r="A458" s="7"/>
      <c r="B458" s="7"/>
      <c r="C458" s="7"/>
      <c r="D458" s="7"/>
      <c r="E458" s="7"/>
      <c r="F458" s="7"/>
      <c r="G458" s="7"/>
      <c r="H458" s="7"/>
      <c r="I458" s="7"/>
      <c r="J458" s="70"/>
      <c r="K458" s="7"/>
      <c r="L458" s="7"/>
      <c r="M458" s="70"/>
      <c r="N458" s="7"/>
      <c r="O458" s="70"/>
      <c r="P458" s="7"/>
      <c r="Q458" s="70"/>
      <c r="R458" s="7"/>
      <c r="S458" s="70"/>
      <c r="T458" s="7"/>
      <c r="U458" s="70"/>
      <c r="V458" s="7"/>
      <c r="W458" s="70"/>
      <c r="X458" s="7"/>
      <c r="Y458" s="70"/>
      <c r="Z458" s="7"/>
      <c r="AA458" s="70"/>
    </row>
    <row r="459" spans="1:27" x14ac:dyDescent="0.2">
      <c r="A459" s="7"/>
      <c r="B459" s="7"/>
      <c r="C459" s="7"/>
      <c r="D459" s="7"/>
      <c r="E459" s="7"/>
      <c r="F459" s="7"/>
      <c r="G459" s="7"/>
      <c r="H459" s="7"/>
      <c r="I459" s="7"/>
      <c r="J459" s="70"/>
      <c r="K459" s="7"/>
      <c r="L459" s="7"/>
      <c r="M459" s="70"/>
      <c r="N459" s="7"/>
      <c r="O459" s="70"/>
      <c r="P459" s="7"/>
      <c r="Q459" s="70"/>
      <c r="R459" s="7"/>
      <c r="S459" s="70"/>
      <c r="T459" s="7"/>
      <c r="U459" s="70"/>
      <c r="V459" s="7"/>
      <c r="W459" s="70"/>
      <c r="X459" s="7"/>
      <c r="Y459" s="70"/>
      <c r="Z459" s="7"/>
      <c r="AA459" s="70"/>
    </row>
    <row r="460" spans="1:27" x14ac:dyDescent="0.2">
      <c r="A460" s="7"/>
      <c r="B460" s="7"/>
      <c r="C460" s="7"/>
      <c r="D460" s="7"/>
      <c r="E460" s="7"/>
      <c r="F460" s="7"/>
      <c r="G460" s="7"/>
      <c r="H460" s="7"/>
      <c r="I460" s="7"/>
      <c r="J460" s="70"/>
      <c r="K460" s="7"/>
      <c r="L460" s="7"/>
      <c r="M460" s="70"/>
      <c r="N460" s="7"/>
      <c r="O460" s="70"/>
      <c r="P460" s="7"/>
      <c r="Q460" s="70"/>
      <c r="R460" s="7"/>
      <c r="S460" s="70"/>
      <c r="T460" s="7"/>
      <c r="U460" s="70"/>
      <c r="V460" s="7"/>
      <c r="W460" s="70"/>
      <c r="X460" s="7"/>
      <c r="Y460" s="70"/>
      <c r="Z460" s="7"/>
      <c r="AA460" s="70"/>
    </row>
    <row r="461" spans="1:27" x14ac:dyDescent="0.2">
      <c r="A461" s="7"/>
      <c r="B461" s="7"/>
      <c r="C461" s="7"/>
      <c r="D461" s="7"/>
      <c r="E461" s="7"/>
      <c r="F461" s="7"/>
      <c r="G461" s="7"/>
      <c r="H461" s="7"/>
      <c r="I461" s="7"/>
      <c r="J461" s="70"/>
      <c r="K461" s="7"/>
      <c r="L461" s="7"/>
      <c r="M461" s="70"/>
      <c r="N461" s="7"/>
      <c r="O461" s="70"/>
      <c r="P461" s="7"/>
      <c r="Q461" s="70"/>
      <c r="R461" s="7"/>
      <c r="S461" s="70"/>
      <c r="T461" s="7"/>
      <c r="U461" s="70"/>
      <c r="V461" s="7"/>
      <c r="W461" s="70"/>
      <c r="X461" s="7"/>
      <c r="Y461" s="70"/>
      <c r="Z461" s="7"/>
      <c r="AA461" s="70"/>
    </row>
    <row r="462" spans="1:27" x14ac:dyDescent="0.2">
      <c r="A462" s="7"/>
      <c r="B462" s="7"/>
      <c r="C462" s="7"/>
      <c r="D462" s="7"/>
      <c r="E462" s="7"/>
      <c r="F462" s="7"/>
      <c r="G462" s="7"/>
      <c r="H462" s="7"/>
      <c r="I462" s="7"/>
      <c r="J462" s="70"/>
      <c r="K462" s="7"/>
      <c r="L462" s="7"/>
      <c r="M462" s="70"/>
      <c r="N462" s="7"/>
      <c r="O462" s="70"/>
      <c r="P462" s="7"/>
      <c r="Q462" s="70"/>
      <c r="R462" s="7"/>
      <c r="S462" s="70"/>
      <c r="T462" s="7"/>
      <c r="U462" s="70"/>
      <c r="V462" s="7"/>
      <c r="W462" s="70"/>
      <c r="X462" s="7"/>
      <c r="Y462" s="70"/>
      <c r="Z462" s="7"/>
      <c r="AA462" s="70"/>
    </row>
    <row r="463" spans="1:27" x14ac:dyDescent="0.2">
      <c r="A463" s="7"/>
      <c r="B463" s="7"/>
      <c r="C463" s="7"/>
      <c r="D463" s="7"/>
      <c r="E463" s="7"/>
      <c r="F463" s="7"/>
      <c r="G463" s="7"/>
      <c r="H463" s="7"/>
      <c r="I463" s="7"/>
      <c r="J463" s="70"/>
      <c r="K463" s="7"/>
      <c r="L463" s="7"/>
      <c r="M463" s="70"/>
      <c r="N463" s="7"/>
      <c r="O463" s="70"/>
      <c r="P463" s="7"/>
      <c r="Q463" s="70"/>
      <c r="R463" s="7"/>
      <c r="S463" s="70"/>
      <c r="T463" s="7"/>
      <c r="U463" s="70"/>
      <c r="V463" s="7"/>
      <c r="W463" s="70"/>
      <c r="X463" s="7"/>
      <c r="Y463" s="70"/>
      <c r="Z463" s="7"/>
      <c r="AA463" s="70"/>
    </row>
    <row r="464" spans="1:27" x14ac:dyDescent="0.2">
      <c r="A464" s="7"/>
      <c r="B464" s="7"/>
      <c r="C464" s="7"/>
      <c r="D464" s="7"/>
      <c r="E464" s="7"/>
      <c r="F464" s="7"/>
      <c r="G464" s="7"/>
      <c r="H464" s="7"/>
      <c r="I464" s="7"/>
      <c r="J464" s="70"/>
      <c r="K464" s="7"/>
      <c r="L464" s="7"/>
      <c r="M464" s="70"/>
      <c r="N464" s="7"/>
      <c r="O464" s="70"/>
      <c r="P464" s="7"/>
      <c r="Q464" s="70"/>
      <c r="R464" s="7"/>
      <c r="S464" s="70"/>
      <c r="T464" s="7"/>
      <c r="U464" s="70"/>
      <c r="V464" s="7"/>
      <c r="W464" s="70"/>
      <c r="X464" s="7"/>
      <c r="Y464" s="70"/>
      <c r="Z464" s="7"/>
      <c r="AA464" s="70"/>
    </row>
    <row r="465" spans="1:27" x14ac:dyDescent="0.2">
      <c r="A465" s="7"/>
      <c r="B465" s="7"/>
      <c r="C465" s="7"/>
      <c r="D465" s="7"/>
      <c r="E465" s="7"/>
      <c r="F465" s="7"/>
      <c r="G465" s="7"/>
      <c r="H465" s="7"/>
      <c r="I465" s="7"/>
      <c r="J465" s="70"/>
      <c r="K465" s="7"/>
      <c r="L465" s="7"/>
      <c r="M465" s="70"/>
      <c r="N465" s="7"/>
      <c r="O465" s="70"/>
      <c r="P465" s="7"/>
      <c r="Q465" s="70"/>
      <c r="R465" s="7"/>
      <c r="S465" s="70"/>
      <c r="T465" s="7"/>
      <c r="U465" s="70"/>
      <c r="V465" s="7"/>
      <c r="W465" s="70"/>
      <c r="X465" s="7"/>
      <c r="Y465" s="70"/>
      <c r="Z465" s="7"/>
      <c r="AA465" s="70"/>
    </row>
    <row r="466" spans="1:27" x14ac:dyDescent="0.2">
      <c r="A466" s="7"/>
      <c r="B466" s="7"/>
      <c r="C466" s="7"/>
      <c r="D466" s="7"/>
      <c r="E466" s="7"/>
      <c r="F466" s="7"/>
      <c r="G466" s="7"/>
      <c r="H466" s="7"/>
      <c r="I466" s="7"/>
      <c r="J466" s="70"/>
      <c r="K466" s="7"/>
      <c r="L466" s="7"/>
      <c r="M466" s="70"/>
      <c r="N466" s="7"/>
      <c r="O466" s="70"/>
      <c r="P466" s="7"/>
      <c r="Q466" s="70"/>
      <c r="R466" s="7"/>
      <c r="S466" s="70"/>
      <c r="T466" s="7"/>
      <c r="U466" s="70"/>
      <c r="V466" s="7"/>
      <c r="W466" s="70"/>
      <c r="X466" s="7"/>
      <c r="Y466" s="70"/>
      <c r="Z466" s="7"/>
      <c r="AA466" s="70"/>
    </row>
    <row r="467" spans="1:27" x14ac:dyDescent="0.2">
      <c r="A467" s="7"/>
      <c r="B467" s="7"/>
      <c r="C467" s="7"/>
      <c r="D467" s="7"/>
      <c r="E467" s="7"/>
      <c r="F467" s="7"/>
      <c r="G467" s="7"/>
      <c r="H467" s="7"/>
      <c r="I467" s="7"/>
      <c r="J467" s="70"/>
      <c r="K467" s="7"/>
      <c r="L467" s="7"/>
      <c r="M467" s="70"/>
      <c r="N467" s="7"/>
      <c r="O467" s="70"/>
      <c r="P467" s="7"/>
      <c r="Q467" s="70"/>
      <c r="R467" s="7"/>
      <c r="S467" s="70"/>
      <c r="T467" s="7"/>
      <c r="U467" s="70"/>
      <c r="V467" s="7"/>
      <c r="W467" s="70"/>
      <c r="X467" s="7"/>
      <c r="Y467" s="70"/>
      <c r="Z467" s="7"/>
      <c r="AA467" s="70"/>
    </row>
    <row r="468" spans="1:27" x14ac:dyDescent="0.2">
      <c r="A468" s="7"/>
      <c r="B468" s="7"/>
      <c r="C468" s="7"/>
      <c r="D468" s="7"/>
      <c r="E468" s="7"/>
      <c r="F468" s="7"/>
      <c r="G468" s="7"/>
      <c r="H468" s="7"/>
      <c r="I468" s="7"/>
      <c r="J468" s="70"/>
      <c r="K468" s="7"/>
      <c r="L468" s="7"/>
      <c r="M468" s="70"/>
      <c r="N468" s="7"/>
      <c r="O468" s="70"/>
      <c r="P468" s="7"/>
      <c r="Q468" s="70"/>
      <c r="R468" s="7"/>
      <c r="S468" s="70"/>
      <c r="T468" s="7"/>
      <c r="U468" s="70"/>
      <c r="V468" s="7"/>
      <c r="W468" s="70"/>
      <c r="X468" s="7"/>
      <c r="Y468" s="70"/>
      <c r="Z468" s="7"/>
      <c r="AA468" s="70"/>
    </row>
    <row r="469" spans="1:27" x14ac:dyDescent="0.2">
      <c r="A469" s="7"/>
      <c r="B469" s="7"/>
      <c r="C469" s="7"/>
      <c r="D469" s="7"/>
      <c r="E469" s="7"/>
      <c r="F469" s="7"/>
      <c r="G469" s="7"/>
      <c r="H469" s="7"/>
      <c r="I469" s="7"/>
      <c r="J469" s="70"/>
      <c r="K469" s="7"/>
      <c r="L469" s="7"/>
      <c r="M469" s="70"/>
      <c r="N469" s="7"/>
      <c r="O469" s="70"/>
      <c r="P469" s="7"/>
      <c r="Q469" s="70"/>
      <c r="R469" s="7"/>
      <c r="S469" s="70"/>
      <c r="T469" s="7"/>
      <c r="U469" s="70"/>
      <c r="V469" s="7"/>
      <c r="W469" s="70"/>
      <c r="X469" s="7"/>
      <c r="Y469" s="70"/>
      <c r="Z469" s="7"/>
      <c r="AA469" s="70"/>
    </row>
    <row r="470" spans="1:27" x14ac:dyDescent="0.2">
      <c r="A470" s="7"/>
      <c r="B470" s="7"/>
      <c r="C470" s="7"/>
      <c r="D470" s="7"/>
      <c r="E470" s="7"/>
      <c r="F470" s="7"/>
      <c r="G470" s="7"/>
      <c r="H470" s="7"/>
      <c r="I470" s="7"/>
      <c r="J470" s="70"/>
      <c r="K470" s="7"/>
      <c r="L470" s="7"/>
      <c r="M470" s="70"/>
      <c r="N470" s="7"/>
      <c r="O470" s="70"/>
      <c r="P470" s="7"/>
      <c r="Q470" s="70"/>
      <c r="R470" s="7"/>
      <c r="S470" s="70"/>
      <c r="T470" s="7"/>
      <c r="U470" s="70"/>
      <c r="V470" s="7"/>
      <c r="W470" s="70"/>
      <c r="X470" s="7"/>
      <c r="Y470" s="70"/>
      <c r="Z470" s="7"/>
      <c r="AA470" s="70"/>
    </row>
    <row r="471" spans="1:27" x14ac:dyDescent="0.2">
      <c r="A471" s="7"/>
      <c r="B471" s="7"/>
      <c r="C471" s="7"/>
      <c r="D471" s="7"/>
      <c r="E471" s="7"/>
      <c r="F471" s="7"/>
      <c r="G471" s="7"/>
      <c r="H471" s="7"/>
      <c r="I471" s="7"/>
      <c r="J471" s="70"/>
      <c r="K471" s="7"/>
      <c r="L471" s="7"/>
      <c r="M471" s="70"/>
      <c r="N471" s="7"/>
      <c r="O471" s="70"/>
      <c r="P471" s="7"/>
      <c r="Q471" s="70"/>
      <c r="R471" s="7"/>
      <c r="S471" s="70"/>
      <c r="T471" s="7"/>
      <c r="U471" s="70"/>
      <c r="V471" s="7"/>
      <c r="W471" s="70"/>
      <c r="X471" s="7"/>
      <c r="Y471" s="70"/>
      <c r="Z471" s="7"/>
      <c r="AA471" s="70"/>
    </row>
    <row r="472" spans="1:27" x14ac:dyDescent="0.2">
      <c r="A472" s="7"/>
      <c r="B472" s="7"/>
      <c r="C472" s="7"/>
      <c r="D472" s="7"/>
      <c r="E472" s="7"/>
      <c r="F472" s="7"/>
      <c r="G472" s="7"/>
      <c r="H472" s="7"/>
      <c r="I472" s="7"/>
      <c r="J472" s="70"/>
      <c r="K472" s="7"/>
      <c r="L472" s="7"/>
      <c r="M472" s="70"/>
      <c r="N472" s="7"/>
      <c r="O472" s="70"/>
      <c r="P472" s="7"/>
      <c r="Q472" s="70"/>
      <c r="R472" s="7"/>
      <c r="S472" s="70"/>
      <c r="T472" s="7"/>
      <c r="U472" s="70"/>
      <c r="V472" s="7"/>
      <c r="W472" s="70"/>
      <c r="X472" s="7"/>
      <c r="Y472" s="70"/>
      <c r="Z472" s="7"/>
      <c r="AA472" s="70"/>
    </row>
    <row r="473" spans="1:27" x14ac:dyDescent="0.2">
      <c r="A473" s="7"/>
      <c r="B473" s="7"/>
      <c r="C473" s="7"/>
      <c r="D473" s="7"/>
      <c r="E473" s="7"/>
      <c r="F473" s="7"/>
      <c r="G473" s="7"/>
      <c r="H473" s="7"/>
      <c r="I473" s="7"/>
      <c r="J473" s="70"/>
      <c r="K473" s="7"/>
      <c r="L473" s="7"/>
      <c r="M473" s="70"/>
      <c r="N473" s="7"/>
      <c r="O473" s="70"/>
      <c r="P473" s="7"/>
      <c r="Q473" s="70"/>
      <c r="R473" s="7"/>
      <c r="S473" s="70"/>
      <c r="T473" s="7"/>
      <c r="U473" s="70"/>
      <c r="V473" s="7"/>
      <c r="W473" s="70"/>
      <c r="X473" s="7"/>
      <c r="Y473" s="70"/>
      <c r="Z473" s="7"/>
      <c r="AA473" s="70"/>
    </row>
    <row r="474" spans="1:27" x14ac:dyDescent="0.2">
      <c r="A474" s="7"/>
      <c r="B474" s="7"/>
      <c r="C474" s="7"/>
      <c r="D474" s="7"/>
      <c r="E474" s="7"/>
      <c r="F474" s="7"/>
      <c r="G474" s="7"/>
      <c r="H474" s="7"/>
      <c r="I474" s="7"/>
      <c r="J474" s="70"/>
      <c r="K474" s="7"/>
      <c r="L474" s="7"/>
      <c r="M474" s="70"/>
      <c r="N474" s="7"/>
      <c r="O474" s="70"/>
      <c r="P474" s="7"/>
      <c r="Q474" s="70"/>
      <c r="R474" s="7"/>
      <c r="S474" s="70"/>
      <c r="T474" s="7"/>
      <c r="U474" s="70"/>
      <c r="V474" s="7"/>
      <c r="W474" s="70"/>
      <c r="X474" s="7"/>
      <c r="Y474" s="70"/>
      <c r="Z474" s="7"/>
      <c r="AA474" s="70"/>
    </row>
    <row r="475" spans="1:27" x14ac:dyDescent="0.2">
      <c r="A475" s="7"/>
      <c r="B475" s="7"/>
      <c r="C475" s="7"/>
      <c r="D475" s="7"/>
      <c r="E475" s="7"/>
      <c r="F475" s="7"/>
      <c r="G475" s="7"/>
      <c r="H475" s="7"/>
      <c r="I475" s="7"/>
      <c r="J475" s="70"/>
      <c r="K475" s="7"/>
      <c r="L475" s="7"/>
      <c r="M475" s="70"/>
      <c r="N475" s="7"/>
      <c r="O475" s="70"/>
      <c r="P475" s="7"/>
      <c r="Q475" s="70"/>
      <c r="R475" s="7"/>
      <c r="S475" s="70"/>
      <c r="T475" s="7"/>
      <c r="U475" s="70"/>
      <c r="V475" s="7"/>
      <c r="W475" s="70"/>
      <c r="X475" s="7"/>
      <c r="Y475" s="70"/>
      <c r="Z475" s="7"/>
      <c r="AA475" s="70"/>
    </row>
    <row r="476" spans="1:27" x14ac:dyDescent="0.2">
      <c r="A476" s="7"/>
      <c r="B476" s="7"/>
      <c r="C476" s="7"/>
      <c r="D476" s="7"/>
      <c r="E476" s="7"/>
      <c r="F476" s="7"/>
      <c r="G476" s="7"/>
      <c r="H476" s="7"/>
      <c r="I476" s="7"/>
      <c r="J476" s="70"/>
      <c r="K476" s="7"/>
      <c r="L476" s="7"/>
      <c r="M476" s="70"/>
      <c r="N476" s="7"/>
      <c r="O476" s="70"/>
      <c r="P476" s="7"/>
      <c r="Q476" s="70"/>
      <c r="R476" s="7"/>
      <c r="S476" s="70"/>
      <c r="T476" s="7"/>
      <c r="U476" s="70"/>
      <c r="V476" s="7"/>
      <c r="W476" s="70"/>
      <c r="X476" s="7"/>
      <c r="Y476" s="70"/>
      <c r="Z476" s="7"/>
      <c r="AA476" s="70"/>
    </row>
    <row r="477" spans="1:27" x14ac:dyDescent="0.2">
      <c r="A477" s="7"/>
      <c r="B477" s="7"/>
      <c r="C477" s="7"/>
      <c r="D477" s="7"/>
      <c r="E477" s="7"/>
      <c r="F477" s="7"/>
      <c r="G477" s="7"/>
      <c r="H477" s="7"/>
      <c r="I477" s="7"/>
      <c r="J477" s="70"/>
      <c r="K477" s="7"/>
      <c r="L477" s="7"/>
      <c r="M477" s="70"/>
      <c r="N477" s="7"/>
      <c r="O477" s="70"/>
      <c r="P477" s="7"/>
      <c r="Q477" s="70"/>
      <c r="R477" s="7"/>
      <c r="S477" s="70"/>
      <c r="T477" s="7"/>
      <c r="U477" s="70"/>
      <c r="V477" s="7"/>
      <c r="W477" s="70"/>
      <c r="X477" s="7"/>
      <c r="Y477" s="70"/>
      <c r="Z477" s="7"/>
      <c r="AA477" s="70"/>
    </row>
    <row r="478" spans="1:27" x14ac:dyDescent="0.2">
      <c r="A478" s="7"/>
      <c r="B478" s="7"/>
      <c r="C478" s="7"/>
      <c r="D478" s="7"/>
      <c r="E478" s="7"/>
      <c r="F478" s="7"/>
      <c r="G478" s="7"/>
      <c r="H478" s="7"/>
      <c r="I478" s="7"/>
      <c r="J478" s="70"/>
      <c r="K478" s="7"/>
      <c r="L478" s="7"/>
      <c r="M478" s="70"/>
      <c r="N478" s="7"/>
      <c r="O478" s="70"/>
      <c r="P478" s="7"/>
      <c r="Q478" s="70"/>
      <c r="R478" s="7"/>
      <c r="S478" s="70"/>
      <c r="T478" s="7"/>
      <c r="U478" s="70"/>
      <c r="V478" s="7"/>
      <c r="W478" s="70"/>
      <c r="X478" s="7"/>
      <c r="Y478" s="70"/>
      <c r="Z478" s="7"/>
      <c r="AA478" s="70"/>
    </row>
    <row r="479" spans="1:27" x14ac:dyDescent="0.2">
      <c r="A479" s="7"/>
      <c r="B479" s="7"/>
      <c r="C479" s="7"/>
      <c r="D479" s="7"/>
      <c r="E479" s="7"/>
      <c r="F479" s="7"/>
      <c r="G479" s="7"/>
      <c r="H479" s="7"/>
      <c r="I479" s="7"/>
      <c r="J479" s="70"/>
      <c r="K479" s="7"/>
      <c r="L479" s="7"/>
      <c r="M479" s="70"/>
      <c r="N479" s="7"/>
      <c r="O479" s="70"/>
      <c r="P479" s="7"/>
      <c r="Q479" s="70"/>
      <c r="R479" s="7"/>
      <c r="S479" s="70"/>
      <c r="T479" s="7"/>
      <c r="U479" s="70"/>
      <c r="V479" s="7"/>
      <c r="W479" s="70"/>
      <c r="X479" s="7"/>
      <c r="Y479" s="70"/>
      <c r="Z479" s="7"/>
      <c r="AA479" s="70"/>
    </row>
    <row r="480" spans="1:27" x14ac:dyDescent="0.2">
      <c r="A480" s="7"/>
      <c r="B480" s="7"/>
      <c r="C480" s="7"/>
      <c r="D480" s="7"/>
      <c r="E480" s="7"/>
      <c r="F480" s="7"/>
      <c r="G480" s="7"/>
      <c r="H480" s="7"/>
      <c r="I480" s="7"/>
      <c r="J480" s="70"/>
      <c r="K480" s="7"/>
      <c r="L480" s="7"/>
      <c r="M480" s="70"/>
      <c r="N480" s="7"/>
      <c r="O480" s="70"/>
      <c r="P480" s="7"/>
      <c r="Q480" s="70"/>
      <c r="R480" s="7"/>
      <c r="S480" s="70"/>
      <c r="T480" s="7"/>
      <c r="U480" s="70"/>
      <c r="V480" s="7"/>
      <c r="W480" s="70"/>
      <c r="X480" s="7"/>
      <c r="Y480" s="70"/>
      <c r="Z480" s="7"/>
      <c r="AA480" s="70"/>
    </row>
    <row r="481" spans="1:27" x14ac:dyDescent="0.2">
      <c r="A481" s="7"/>
      <c r="B481" s="7"/>
      <c r="C481" s="7"/>
      <c r="D481" s="7"/>
      <c r="E481" s="7"/>
      <c r="F481" s="7"/>
      <c r="G481" s="7"/>
      <c r="H481" s="7"/>
      <c r="I481" s="7"/>
      <c r="J481" s="70"/>
      <c r="K481" s="7"/>
      <c r="L481" s="7"/>
      <c r="M481" s="70"/>
      <c r="N481" s="7"/>
      <c r="O481" s="70"/>
      <c r="P481" s="7"/>
      <c r="Q481" s="70"/>
      <c r="R481" s="7"/>
      <c r="S481" s="70"/>
      <c r="T481" s="7"/>
      <c r="U481" s="70"/>
      <c r="V481" s="7"/>
      <c r="W481" s="70"/>
      <c r="X481" s="7"/>
      <c r="Y481" s="70"/>
      <c r="Z481" s="7"/>
      <c r="AA481" s="70"/>
    </row>
    <row r="482" spans="1:27" x14ac:dyDescent="0.2">
      <c r="A482" s="7"/>
      <c r="B482" s="7"/>
      <c r="C482" s="7"/>
      <c r="D482" s="7"/>
      <c r="E482" s="7"/>
      <c r="F482" s="7"/>
      <c r="G482" s="7"/>
      <c r="H482" s="7"/>
      <c r="I482" s="7"/>
      <c r="J482" s="70"/>
      <c r="K482" s="7"/>
      <c r="L482" s="7"/>
      <c r="M482" s="70"/>
      <c r="N482" s="7"/>
      <c r="O482" s="70"/>
      <c r="P482" s="7"/>
      <c r="Q482" s="70"/>
      <c r="R482" s="7"/>
      <c r="S482" s="70"/>
      <c r="T482" s="7"/>
      <c r="U482" s="70"/>
      <c r="V482" s="7"/>
      <c r="W482" s="70"/>
      <c r="X482" s="7"/>
      <c r="Y482" s="70"/>
      <c r="Z482" s="7"/>
      <c r="AA482" s="70"/>
    </row>
    <row r="483" spans="1:27" x14ac:dyDescent="0.2">
      <c r="A483" s="7"/>
      <c r="B483" s="7"/>
      <c r="C483" s="7"/>
      <c r="D483" s="7"/>
      <c r="E483" s="7"/>
      <c r="F483" s="7"/>
      <c r="G483" s="7"/>
      <c r="H483" s="7"/>
      <c r="I483" s="7"/>
      <c r="J483" s="70"/>
      <c r="K483" s="7"/>
      <c r="L483" s="7"/>
      <c r="M483" s="70"/>
      <c r="N483" s="7"/>
      <c r="O483" s="70"/>
      <c r="P483" s="7"/>
      <c r="Q483" s="70"/>
      <c r="R483" s="7"/>
      <c r="S483" s="70"/>
      <c r="T483" s="7"/>
      <c r="U483" s="70"/>
      <c r="V483" s="7"/>
      <c r="W483" s="70"/>
      <c r="X483" s="7"/>
      <c r="Y483" s="70"/>
      <c r="Z483" s="7"/>
      <c r="AA483" s="70"/>
    </row>
    <row r="484" spans="1:27" x14ac:dyDescent="0.2">
      <c r="A484" s="7"/>
      <c r="B484" s="7"/>
      <c r="C484" s="7"/>
      <c r="D484" s="7"/>
      <c r="E484" s="7"/>
      <c r="F484" s="7"/>
      <c r="G484" s="7"/>
      <c r="H484" s="7"/>
      <c r="I484" s="7"/>
      <c r="J484" s="70"/>
      <c r="K484" s="7"/>
      <c r="L484" s="7"/>
      <c r="M484" s="70"/>
      <c r="N484" s="7"/>
      <c r="O484" s="70"/>
      <c r="P484" s="7"/>
      <c r="Q484" s="70"/>
      <c r="R484" s="7"/>
      <c r="S484" s="70"/>
      <c r="T484" s="7"/>
      <c r="U484" s="70"/>
      <c r="V484" s="7"/>
      <c r="W484" s="70"/>
      <c r="X484" s="7"/>
      <c r="Y484" s="70"/>
      <c r="Z484" s="7"/>
      <c r="AA484" s="70"/>
    </row>
    <row r="485" spans="1:27" x14ac:dyDescent="0.2">
      <c r="A485" s="7"/>
      <c r="B485" s="7"/>
      <c r="C485" s="7"/>
      <c r="D485" s="7"/>
      <c r="E485" s="7"/>
      <c r="F485" s="7"/>
      <c r="G485" s="7"/>
      <c r="H485" s="7"/>
      <c r="I485" s="7"/>
      <c r="J485" s="70"/>
      <c r="K485" s="7"/>
      <c r="L485" s="7"/>
      <c r="M485" s="70"/>
      <c r="N485" s="7"/>
      <c r="O485" s="70"/>
      <c r="P485" s="7"/>
      <c r="Q485" s="70"/>
      <c r="R485" s="7"/>
      <c r="S485" s="70"/>
      <c r="T485" s="7"/>
      <c r="U485" s="70"/>
      <c r="V485" s="7"/>
      <c r="W485" s="70"/>
      <c r="X485" s="7"/>
      <c r="Y485" s="70"/>
      <c r="Z485" s="7"/>
      <c r="AA485" s="70"/>
    </row>
    <row r="486" spans="1:27" x14ac:dyDescent="0.2">
      <c r="A486" s="7"/>
      <c r="B486" s="7"/>
      <c r="C486" s="7"/>
      <c r="D486" s="7"/>
      <c r="E486" s="7"/>
      <c r="F486" s="7"/>
      <c r="G486" s="7"/>
      <c r="H486" s="7"/>
      <c r="I486" s="7"/>
      <c r="J486" s="70"/>
      <c r="K486" s="7"/>
      <c r="L486" s="7"/>
      <c r="M486" s="70"/>
      <c r="N486" s="7"/>
      <c r="O486" s="70"/>
      <c r="P486" s="7"/>
      <c r="Q486" s="70"/>
      <c r="R486" s="7"/>
      <c r="S486" s="70"/>
      <c r="T486" s="7"/>
      <c r="U486" s="70"/>
      <c r="V486" s="7"/>
      <c r="W486" s="70"/>
      <c r="X486" s="7"/>
      <c r="Y486" s="70"/>
      <c r="Z486" s="7"/>
      <c r="AA486" s="70"/>
    </row>
    <row r="487" spans="1:27" x14ac:dyDescent="0.2">
      <c r="A487" s="7"/>
      <c r="B487" s="7"/>
      <c r="C487" s="7"/>
      <c r="D487" s="7"/>
      <c r="E487" s="7"/>
      <c r="F487" s="7"/>
      <c r="G487" s="7"/>
      <c r="H487" s="7"/>
      <c r="I487" s="7"/>
      <c r="J487" s="70"/>
      <c r="K487" s="7"/>
      <c r="L487" s="7"/>
      <c r="M487" s="70"/>
      <c r="N487" s="7"/>
      <c r="O487" s="70"/>
      <c r="P487" s="7"/>
      <c r="Q487" s="70"/>
      <c r="R487" s="7"/>
      <c r="S487" s="70"/>
      <c r="T487" s="7"/>
      <c r="U487" s="70"/>
      <c r="V487" s="7"/>
      <c r="W487" s="70"/>
      <c r="X487" s="7"/>
      <c r="Y487" s="70"/>
      <c r="Z487" s="7"/>
      <c r="AA487" s="70"/>
    </row>
    <row r="488" spans="1:27" x14ac:dyDescent="0.2">
      <c r="A488" s="7"/>
      <c r="B488" s="7"/>
      <c r="C488" s="7"/>
      <c r="D488" s="7"/>
      <c r="E488" s="7"/>
      <c r="F488" s="7"/>
      <c r="G488" s="7"/>
      <c r="H488" s="7"/>
      <c r="I488" s="7"/>
      <c r="J488" s="70"/>
      <c r="K488" s="7"/>
      <c r="L488" s="7"/>
      <c r="M488" s="70"/>
      <c r="N488" s="7"/>
      <c r="O488" s="70"/>
      <c r="P488" s="7"/>
      <c r="Q488" s="70"/>
      <c r="R488" s="7"/>
      <c r="S488" s="70"/>
      <c r="T488" s="7"/>
      <c r="U488" s="70"/>
      <c r="V488" s="7"/>
      <c r="W488" s="70"/>
      <c r="X488" s="7"/>
      <c r="Y488" s="70"/>
      <c r="Z488" s="7"/>
      <c r="AA488" s="70"/>
    </row>
    <row r="489" spans="1:27" x14ac:dyDescent="0.2">
      <c r="A489" s="7"/>
      <c r="B489" s="7"/>
      <c r="C489" s="7"/>
      <c r="D489" s="7"/>
      <c r="E489" s="7"/>
      <c r="F489" s="7"/>
      <c r="G489" s="7"/>
      <c r="H489" s="7"/>
      <c r="I489" s="7"/>
      <c r="J489" s="70"/>
      <c r="K489" s="7"/>
      <c r="L489" s="7"/>
      <c r="M489" s="70"/>
      <c r="N489" s="7"/>
      <c r="O489" s="70"/>
      <c r="P489" s="7"/>
      <c r="Q489" s="70"/>
      <c r="R489" s="7"/>
      <c r="S489" s="70"/>
      <c r="T489" s="7"/>
      <c r="U489" s="70"/>
      <c r="V489" s="7"/>
      <c r="W489" s="70"/>
      <c r="X489" s="7"/>
      <c r="Y489" s="70"/>
      <c r="Z489" s="7"/>
      <c r="AA489" s="70"/>
    </row>
    <row r="490" spans="1:27" x14ac:dyDescent="0.2">
      <c r="A490" s="7"/>
      <c r="B490" s="7"/>
      <c r="C490" s="7"/>
      <c r="D490" s="7"/>
      <c r="E490" s="7"/>
      <c r="F490" s="7"/>
      <c r="G490" s="7"/>
      <c r="H490" s="7"/>
      <c r="I490" s="7"/>
      <c r="J490" s="70"/>
      <c r="K490" s="7"/>
      <c r="L490" s="7"/>
      <c r="M490" s="70"/>
      <c r="N490" s="7"/>
      <c r="O490" s="70"/>
      <c r="P490" s="7"/>
      <c r="Q490" s="70"/>
      <c r="R490" s="7"/>
      <c r="S490" s="70"/>
      <c r="T490" s="7"/>
      <c r="U490" s="70"/>
      <c r="V490" s="7"/>
      <c r="W490" s="70"/>
      <c r="X490" s="7"/>
      <c r="Y490" s="70"/>
      <c r="Z490" s="7"/>
      <c r="AA490" s="70"/>
    </row>
    <row r="491" spans="1:27" x14ac:dyDescent="0.2">
      <c r="A491" s="7"/>
      <c r="B491" s="7"/>
      <c r="C491" s="7"/>
      <c r="D491" s="7"/>
      <c r="E491" s="7"/>
      <c r="F491" s="7"/>
      <c r="G491" s="7"/>
      <c r="H491" s="7"/>
      <c r="I491" s="7"/>
      <c r="J491" s="70"/>
      <c r="K491" s="7"/>
      <c r="L491" s="7"/>
      <c r="M491" s="70"/>
      <c r="N491" s="7"/>
      <c r="O491" s="70"/>
      <c r="P491" s="7"/>
      <c r="Q491" s="70"/>
      <c r="R491" s="7"/>
      <c r="S491" s="70"/>
      <c r="T491" s="7"/>
      <c r="U491" s="70"/>
      <c r="V491" s="7"/>
      <c r="W491" s="70"/>
      <c r="X491" s="7"/>
      <c r="Y491" s="70"/>
      <c r="Z491" s="7"/>
      <c r="AA491" s="70"/>
    </row>
    <row r="492" spans="1:27" x14ac:dyDescent="0.2">
      <c r="A492" s="7"/>
      <c r="B492" s="7"/>
      <c r="C492" s="7"/>
      <c r="D492" s="7"/>
      <c r="E492" s="7"/>
      <c r="F492" s="7"/>
      <c r="G492" s="7"/>
      <c r="H492" s="7"/>
      <c r="I492" s="7"/>
      <c r="J492" s="70"/>
      <c r="K492" s="7"/>
      <c r="L492" s="7"/>
      <c r="M492" s="70"/>
      <c r="N492" s="7"/>
      <c r="O492" s="70"/>
      <c r="P492" s="7"/>
      <c r="Q492" s="70"/>
      <c r="R492" s="7"/>
      <c r="S492" s="70"/>
      <c r="T492" s="7"/>
      <c r="U492" s="70"/>
      <c r="V492" s="7"/>
      <c r="W492" s="70"/>
      <c r="X492" s="7"/>
      <c r="Y492" s="70"/>
      <c r="Z492" s="7"/>
      <c r="AA492" s="70"/>
    </row>
    <row r="493" spans="1:27" x14ac:dyDescent="0.2">
      <c r="A493" s="7"/>
      <c r="B493" s="7"/>
      <c r="C493" s="7"/>
      <c r="D493" s="7"/>
      <c r="E493" s="7"/>
      <c r="F493" s="7"/>
      <c r="G493" s="7"/>
      <c r="H493" s="7"/>
      <c r="I493" s="7"/>
      <c r="J493" s="70"/>
      <c r="K493" s="7"/>
      <c r="L493" s="7"/>
      <c r="M493" s="70"/>
      <c r="N493" s="7"/>
      <c r="O493" s="70"/>
      <c r="P493" s="7"/>
      <c r="Q493" s="70"/>
      <c r="R493" s="7"/>
      <c r="S493" s="70"/>
      <c r="T493" s="7"/>
      <c r="U493" s="70"/>
      <c r="V493" s="7"/>
      <c r="W493" s="70"/>
      <c r="X493" s="7"/>
      <c r="Y493" s="70"/>
      <c r="Z493" s="7"/>
      <c r="AA493" s="70"/>
    </row>
    <row r="494" spans="1:27" x14ac:dyDescent="0.2">
      <c r="A494" s="7"/>
      <c r="B494" s="7"/>
      <c r="C494" s="7"/>
      <c r="D494" s="7"/>
      <c r="E494" s="7"/>
      <c r="F494" s="7"/>
      <c r="G494" s="7"/>
      <c r="H494" s="7"/>
      <c r="I494" s="7"/>
      <c r="J494" s="70"/>
      <c r="K494" s="7"/>
      <c r="L494" s="7"/>
      <c r="M494" s="70"/>
      <c r="N494" s="7"/>
      <c r="O494" s="70"/>
      <c r="P494" s="7"/>
      <c r="Q494" s="70"/>
      <c r="R494" s="7"/>
      <c r="S494" s="70"/>
      <c r="T494" s="7"/>
      <c r="U494" s="70"/>
      <c r="V494" s="7"/>
      <c r="W494" s="70"/>
      <c r="X494" s="7"/>
      <c r="Y494" s="70"/>
      <c r="Z494" s="7"/>
      <c r="AA494" s="70"/>
    </row>
    <row r="495" spans="1:27" x14ac:dyDescent="0.2">
      <c r="A495" s="7"/>
      <c r="B495" s="7"/>
      <c r="C495" s="7"/>
      <c r="D495" s="7"/>
      <c r="E495" s="7"/>
      <c r="F495" s="7"/>
      <c r="G495" s="7"/>
      <c r="H495" s="7"/>
      <c r="I495" s="7"/>
      <c r="J495" s="70"/>
      <c r="K495" s="7"/>
      <c r="L495" s="7"/>
      <c r="M495" s="70"/>
      <c r="N495" s="7"/>
      <c r="O495" s="70"/>
      <c r="P495" s="7"/>
      <c r="Q495" s="70"/>
      <c r="R495" s="7"/>
      <c r="S495" s="70"/>
      <c r="T495" s="7"/>
      <c r="U495" s="70"/>
      <c r="V495" s="7"/>
      <c r="W495" s="70"/>
      <c r="X495" s="7"/>
      <c r="Y495" s="70"/>
      <c r="Z495" s="7"/>
      <c r="AA495" s="70"/>
    </row>
    <row r="496" spans="1:27" x14ac:dyDescent="0.2">
      <c r="A496" s="7"/>
      <c r="B496" s="7"/>
      <c r="C496" s="7"/>
      <c r="D496" s="7"/>
      <c r="E496" s="7"/>
      <c r="F496" s="7"/>
      <c r="G496" s="7"/>
      <c r="H496" s="7"/>
      <c r="I496" s="7"/>
      <c r="J496" s="70"/>
      <c r="K496" s="7"/>
      <c r="L496" s="7"/>
      <c r="M496" s="70"/>
      <c r="N496" s="7"/>
      <c r="O496" s="70"/>
      <c r="P496" s="7"/>
      <c r="Q496" s="70"/>
      <c r="R496" s="7"/>
      <c r="S496" s="70"/>
      <c r="T496" s="7"/>
      <c r="U496" s="70"/>
      <c r="V496" s="7"/>
      <c r="W496" s="70"/>
      <c r="X496" s="7"/>
      <c r="Y496" s="70"/>
      <c r="Z496" s="7"/>
      <c r="AA496" s="70"/>
    </row>
    <row r="497" spans="1:27" x14ac:dyDescent="0.2">
      <c r="A497" s="7"/>
      <c r="B497" s="7"/>
      <c r="C497" s="7"/>
      <c r="D497" s="7"/>
      <c r="E497" s="7"/>
      <c r="F497" s="7"/>
      <c r="G497" s="7"/>
      <c r="H497" s="7"/>
      <c r="I497" s="7"/>
      <c r="J497" s="70"/>
      <c r="K497" s="7"/>
      <c r="L497" s="7"/>
      <c r="M497" s="70"/>
      <c r="N497" s="7"/>
      <c r="O497" s="70"/>
      <c r="P497" s="7"/>
      <c r="Q497" s="70"/>
      <c r="R497" s="7"/>
      <c r="S497" s="70"/>
      <c r="T497" s="7"/>
      <c r="U497" s="70"/>
      <c r="V497" s="7"/>
      <c r="W497" s="70"/>
      <c r="X497" s="7"/>
      <c r="Y497" s="70"/>
      <c r="Z497" s="7"/>
      <c r="AA497" s="70"/>
    </row>
    <row r="498" spans="1:27" x14ac:dyDescent="0.2">
      <c r="A498" s="7"/>
      <c r="B498" s="7"/>
      <c r="C498" s="7"/>
      <c r="D498" s="7"/>
      <c r="E498" s="7"/>
      <c r="F498" s="7"/>
      <c r="G498" s="7"/>
      <c r="H498" s="7"/>
      <c r="I498" s="7"/>
      <c r="J498" s="70"/>
      <c r="K498" s="7"/>
      <c r="L498" s="7"/>
      <c r="M498" s="70"/>
      <c r="N498" s="7"/>
      <c r="O498" s="70"/>
      <c r="P498" s="7"/>
      <c r="Q498" s="70"/>
      <c r="R498" s="7"/>
      <c r="S498" s="70"/>
      <c r="T498" s="7"/>
      <c r="U498" s="70"/>
      <c r="V498" s="7"/>
      <c r="W498" s="70"/>
      <c r="X498" s="7"/>
      <c r="Y498" s="70"/>
      <c r="Z498" s="7"/>
      <c r="AA498" s="70"/>
    </row>
    <row r="499" spans="1:27" x14ac:dyDescent="0.2">
      <c r="A499" s="7"/>
      <c r="B499" s="7"/>
      <c r="C499" s="7"/>
      <c r="D499" s="7"/>
      <c r="E499" s="7"/>
      <c r="F499" s="7"/>
      <c r="G499" s="7"/>
      <c r="H499" s="7"/>
      <c r="I499" s="7"/>
      <c r="J499" s="70"/>
      <c r="K499" s="7"/>
      <c r="L499" s="7"/>
      <c r="M499" s="70"/>
      <c r="N499" s="7"/>
      <c r="O499" s="70"/>
      <c r="P499" s="7"/>
      <c r="Q499" s="70"/>
      <c r="R499" s="7"/>
      <c r="S499" s="70"/>
      <c r="T499" s="7"/>
      <c r="U499" s="70"/>
      <c r="V499" s="7"/>
      <c r="W499" s="70"/>
      <c r="X499" s="7"/>
      <c r="Y499" s="70"/>
      <c r="Z499" s="7"/>
      <c r="AA499" s="70"/>
    </row>
    <row r="500" spans="1:27" x14ac:dyDescent="0.2">
      <c r="A500" s="7"/>
      <c r="B500" s="7"/>
      <c r="C500" s="7"/>
      <c r="D500" s="7"/>
      <c r="E500" s="7"/>
      <c r="F500" s="7"/>
      <c r="G500" s="7"/>
      <c r="H500" s="7"/>
      <c r="I500" s="7"/>
      <c r="J500" s="70"/>
      <c r="K500" s="7"/>
      <c r="L500" s="7"/>
      <c r="M500" s="70"/>
      <c r="N500" s="7"/>
      <c r="O500" s="70"/>
      <c r="P500" s="7"/>
      <c r="Q500" s="70"/>
      <c r="R500" s="7"/>
      <c r="S500" s="70"/>
      <c r="T500" s="7"/>
      <c r="U500" s="70"/>
      <c r="V500" s="7"/>
      <c r="W500" s="70"/>
      <c r="X500" s="7"/>
      <c r="Y500" s="70"/>
      <c r="Z500" s="7"/>
      <c r="AA500" s="70"/>
    </row>
    <row r="501" spans="1:27" x14ac:dyDescent="0.2">
      <c r="A501" s="7"/>
      <c r="B501" s="7"/>
      <c r="C501" s="7"/>
      <c r="D501" s="7"/>
      <c r="E501" s="7"/>
      <c r="F501" s="7"/>
      <c r="G501" s="7"/>
      <c r="H501" s="7"/>
      <c r="I501" s="7"/>
      <c r="J501" s="70"/>
      <c r="K501" s="7"/>
      <c r="L501" s="7"/>
      <c r="M501" s="70"/>
      <c r="N501" s="7"/>
      <c r="O501" s="70"/>
      <c r="P501" s="7"/>
      <c r="Q501" s="70"/>
      <c r="R501" s="7"/>
      <c r="S501" s="70"/>
      <c r="T501" s="7"/>
      <c r="U501" s="70"/>
      <c r="V501" s="7"/>
      <c r="W501" s="70"/>
      <c r="X501" s="7"/>
      <c r="Y501" s="70"/>
      <c r="Z501" s="7"/>
      <c r="AA501" s="70"/>
    </row>
    <row r="502" spans="1:27" x14ac:dyDescent="0.2">
      <c r="A502" s="7"/>
      <c r="B502" s="7"/>
      <c r="C502" s="7"/>
      <c r="D502" s="7"/>
      <c r="E502" s="7"/>
      <c r="F502" s="7"/>
      <c r="G502" s="7"/>
      <c r="H502" s="7"/>
      <c r="I502" s="7"/>
      <c r="J502" s="70"/>
      <c r="K502" s="7"/>
      <c r="L502" s="7"/>
      <c r="M502" s="70"/>
      <c r="N502" s="7"/>
      <c r="O502" s="70"/>
      <c r="P502" s="7"/>
      <c r="Q502" s="70"/>
      <c r="R502" s="7"/>
      <c r="S502" s="70"/>
      <c r="T502" s="7"/>
      <c r="U502" s="70"/>
      <c r="V502" s="7"/>
      <c r="W502" s="70"/>
      <c r="X502" s="7"/>
      <c r="Y502" s="70"/>
      <c r="Z502" s="7"/>
      <c r="AA502" s="70"/>
    </row>
    <row r="503" spans="1:27" x14ac:dyDescent="0.2">
      <c r="A503" s="7"/>
      <c r="B503" s="7"/>
      <c r="C503" s="7"/>
      <c r="D503" s="7"/>
      <c r="E503" s="7"/>
      <c r="F503" s="7"/>
      <c r="G503" s="7"/>
      <c r="H503" s="7"/>
      <c r="I503" s="7"/>
      <c r="J503" s="70"/>
      <c r="K503" s="7"/>
      <c r="L503" s="7"/>
      <c r="M503" s="70"/>
      <c r="N503" s="7"/>
      <c r="O503" s="70"/>
      <c r="P503" s="7"/>
      <c r="Q503" s="70"/>
      <c r="R503" s="7"/>
      <c r="S503" s="70"/>
      <c r="T503" s="7"/>
      <c r="U503" s="70"/>
      <c r="V503" s="7"/>
      <c r="W503" s="70"/>
      <c r="X503" s="7"/>
      <c r="Y503" s="70"/>
      <c r="Z503" s="7"/>
      <c r="AA503" s="70"/>
    </row>
    <row r="504" spans="1:27" x14ac:dyDescent="0.2">
      <c r="A504" s="7"/>
      <c r="B504" s="7"/>
      <c r="C504" s="7"/>
      <c r="D504" s="7"/>
      <c r="E504" s="7"/>
      <c r="F504" s="7"/>
      <c r="G504" s="7"/>
      <c r="H504" s="7"/>
      <c r="I504" s="7"/>
      <c r="J504" s="70"/>
      <c r="K504" s="7"/>
      <c r="L504" s="7"/>
      <c r="M504" s="70"/>
      <c r="N504" s="7"/>
      <c r="O504" s="70"/>
      <c r="P504" s="7"/>
      <c r="Q504" s="70"/>
      <c r="R504" s="7"/>
      <c r="S504" s="70"/>
      <c r="T504" s="7"/>
      <c r="U504" s="70"/>
      <c r="V504" s="7"/>
      <c r="W504" s="70"/>
      <c r="X504" s="7"/>
      <c r="Y504" s="70"/>
      <c r="Z504" s="7"/>
      <c r="AA504" s="70"/>
    </row>
    <row r="505" spans="1:27" x14ac:dyDescent="0.2">
      <c r="A505" s="7"/>
      <c r="B505" s="7"/>
      <c r="C505" s="7"/>
      <c r="D505" s="7"/>
      <c r="E505" s="7"/>
      <c r="F505" s="7"/>
      <c r="G505" s="7"/>
      <c r="H505" s="7"/>
      <c r="I505" s="7"/>
      <c r="J505" s="70"/>
      <c r="K505" s="7"/>
      <c r="L505" s="7"/>
      <c r="M505" s="70"/>
      <c r="N505" s="7"/>
      <c r="O505" s="70"/>
      <c r="P505" s="7"/>
      <c r="Q505" s="70"/>
      <c r="R505" s="7"/>
      <c r="S505" s="70"/>
      <c r="T505" s="7"/>
      <c r="U505" s="70"/>
      <c r="V505" s="7"/>
      <c r="W505" s="70"/>
      <c r="X505" s="7"/>
      <c r="Y505" s="70"/>
      <c r="Z505" s="7"/>
      <c r="AA505" s="70"/>
    </row>
    <row r="506" spans="1:27" x14ac:dyDescent="0.2">
      <c r="A506" s="7"/>
      <c r="B506" s="7"/>
      <c r="C506" s="7"/>
      <c r="D506" s="7"/>
      <c r="E506" s="7"/>
      <c r="F506" s="7"/>
      <c r="G506" s="7"/>
      <c r="H506" s="7"/>
      <c r="I506" s="7"/>
      <c r="J506" s="70"/>
      <c r="K506" s="7"/>
      <c r="L506" s="7"/>
      <c r="M506" s="70"/>
      <c r="N506" s="7"/>
      <c r="O506" s="70"/>
      <c r="P506" s="7"/>
      <c r="Q506" s="70"/>
      <c r="R506" s="7"/>
      <c r="S506" s="70"/>
      <c r="T506" s="7"/>
      <c r="U506" s="70"/>
      <c r="V506" s="7"/>
      <c r="W506" s="70"/>
      <c r="X506" s="7"/>
      <c r="Y506" s="70"/>
      <c r="Z506" s="7"/>
      <c r="AA506" s="70"/>
    </row>
    <row r="507" spans="1:27" x14ac:dyDescent="0.2">
      <c r="A507" s="7"/>
      <c r="B507" s="7"/>
      <c r="C507" s="7"/>
      <c r="D507" s="7"/>
      <c r="E507" s="7"/>
      <c r="F507" s="7"/>
      <c r="G507" s="7"/>
      <c r="H507" s="7"/>
      <c r="I507" s="7"/>
      <c r="J507" s="70"/>
      <c r="K507" s="7"/>
      <c r="L507" s="7"/>
      <c r="M507" s="70"/>
      <c r="N507" s="7"/>
      <c r="O507" s="70"/>
      <c r="P507" s="7"/>
      <c r="Q507" s="70"/>
      <c r="R507" s="7"/>
      <c r="S507" s="70"/>
      <c r="T507" s="7"/>
      <c r="U507" s="70"/>
      <c r="V507" s="7"/>
      <c r="W507" s="70"/>
      <c r="X507" s="7"/>
      <c r="Y507" s="70"/>
      <c r="Z507" s="7"/>
      <c r="AA507" s="70"/>
    </row>
    <row r="508" spans="1:27" x14ac:dyDescent="0.2">
      <c r="A508" s="7"/>
      <c r="B508" s="7"/>
      <c r="C508" s="7"/>
      <c r="D508" s="7"/>
      <c r="E508" s="7"/>
      <c r="F508" s="7"/>
      <c r="G508" s="7"/>
      <c r="H508" s="7"/>
      <c r="I508" s="7"/>
      <c r="J508" s="70"/>
      <c r="K508" s="7"/>
      <c r="L508" s="7"/>
      <c r="M508" s="70"/>
      <c r="N508" s="7"/>
      <c r="O508" s="70"/>
      <c r="P508" s="7"/>
      <c r="Q508" s="70"/>
      <c r="R508" s="7"/>
      <c r="S508" s="70"/>
      <c r="T508" s="7"/>
      <c r="U508" s="70"/>
      <c r="V508" s="7"/>
      <c r="W508" s="70"/>
      <c r="X508" s="7"/>
      <c r="Y508" s="70"/>
      <c r="Z508" s="7"/>
      <c r="AA508" s="70"/>
    </row>
    <row r="509" spans="1:27" x14ac:dyDescent="0.2">
      <c r="A509" s="7"/>
      <c r="B509" s="7"/>
      <c r="C509" s="7"/>
      <c r="D509" s="7"/>
      <c r="E509" s="7"/>
      <c r="F509" s="7"/>
      <c r="G509" s="7"/>
      <c r="H509" s="7"/>
      <c r="I509" s="7"/>
      <c r="J509" s="70"/>
      <c r="K509" s="7"/>
      <c r="L509" s="7"/>
      <c r="M509" s="70"/>
      <c r="N509" s="7"/>
      <c r="O509" s="70"/>
      <c r="P509" s="7"/>
      <c r="Q509" s="70"/>
      <c r="R509" s="7"/>
      <c r="S509" s="70"/>
      <c r="T509" s="7"/>
      <c r="U509" s="70"/>
      <c r="V509" s="7"/>
      <c r="W509" s="70"/>
      <c r="X509" s="7"/>
      <c r="Y509" s="70"/>
      <c r="Z509" s="7"/>
      <c r="AA509" s="70"/>
    </row>
    <row r="510" spans="1:27" x14ac:dyDescent="0.2">
      <c r="A510" s="7"/>
      <c r="B510" s="7"/>
      <c r="C510" s="7"/>
      <c r="D510" s="7"/>
      <c r="E510" s="7"/>
      <c r="F510" s="7"/>
      <c r="G510" s="7"/>
      <c r="H510" s="7"/>
      <c r="I510" s="7"/>
      <c r="J510" s="70"/>
      <c r="K510" s="7"/>
      <c r="L510" s="7"/>
      <c r="M510" s="70"/>
      <c r="N510" s="7"/>
      <c r="O510" s="70"/>
      <c r="P510" s="7"/>
      <c r="Q510" s="70"/>
      <c r="R510" s="7"/>
      <c r="S510" s="70"/>
      <c r="T510" s="7"/>
      <c r="U510" s="70"/>
      <c r="V510" s="7"/>
      <c r="W510" s="70"/>
      <c r="X510" s="7"/>
      <c r="Y510" s="70"/>
      <c r="Z510" s="7"/>
      <c r="AA510" s="70"/>
    </row>
    <row r="511" spans="1:27" x14ac:dyDescent="0.2">
      <c r="A511" s="7"/>
      <c r="B511" s="7"/>
      <c r="C511" s="7"/>
      <c r="D511" s="7"/>
      <c r="E511" s="7"/>
      <c r="F511" s="7"/>
      <c r="G511" s="7"/>
      <c r="H511" s="7"/>
      <c r="I511" s="7"/>
      <c r="J511" s="70"/>
      <c r="K511" s="7"/>
      <c r="L511" s="7"/>
      <c r="M511" s="70"/>
      <c r="N511" s="7"/>
      <c r="O511" s="70"/>
      <c r="P511" s="7"/>
      <c r="Q511" s="70"/>
      <c r="R511" s="7"/>
      <c r="S511" s="70"/>
      <c r="T511" s="7"/>
      <c r="U511" s="70"/>
      <c r="V511" s="7"/>
      <c r="W511" s="70"/>
      <c r="X511" s="7"/>
      <c r="Y511" s="70"/>
      <c r="Z511" s="7"/>
      <c r="AA511" s="70"/>
    </row>
    <row r="512" spans="1:27" x14ac:dyDescent="0.2">
      <c r="A512" s="7"/>
      <c r="B512" s="7"/>
      <c r="C512" s="7"/>
      <c r="D512" s="7"/>
      <c r="E512" s="7"/>
      <c r="F512" s="7"/>
      <c r="G512" s="7"/>
      <c r="H512" s="7"/>
      <c r="I512" s="7"/>
      <c r="J512" s="70"/>
      <c r="K512" s="7"/>
      <c r="L512" s="7"/>
      <c r="M512" s="70"/>
      <c r="N512" s="7"/>
      <c r="O512" s="70"/>
      <c r="P512" s="7"/>
      <c r="Q512" s="70"/>
      <c r="R512" s="7"/>
      <c r="S512" s="70"/>
      <c r="T512" s="7"/>
      <c r="U512" s="70"/>
      <c r="V512" s="7"/>
      <c r="W512" s="70"/>
      <c r="X512" s="7"/>
      <c r="Y512" s="70"/>
      <c r="Z512" s="7"/>
      <c r="AA512" s="70"/>
    </row>
    <row r="513" spans="1:27" x14ac:dyDescent="0.2">
      <c r="A513" s="7"/>
      <c r="B513" s="7"/>
      <c r="C513" s="7"/>
      <c r="D513" s="7"/>
      <c r="E513" s="7"/>
      <c r="F513" s="7"/>
      <c r="G513" s="7"/>
      <c r="H513" s="7"/>
      <c r="I513" s="7"/>
      <c r="J513" s="70"/>
      <c r="K513" s="7"/>
      <c r="L513" s="7"/>
      <c r="M513" s="70"/>
      <c r="N513" s="7"/>
      <c r="O513" s="70"/>
      <c r="P513" s="7"/>
      <c r="Q513" s="70"/>
      <c r="R513" s="7"/>
      <c r="S513" s="70"/>
      <c r="T513" s="7"/>
      <c r="U513" s="70"/>
      <c r="V513" s="7"/>
      <c r="W513" s="70"/>
      <c r="X513" s="7"/>
      <c r="Y513" s="70"/>
      <c r="Z513" s="7"/>
      <c r="AA513" s="70"/>
    </row>
    <row r="514" spans="1:27" x14ac:dyDescent="0.2">
      <c r="A514" s="7"/>
      <c r="B514" s="7"/>
      <c r="C514" s="7"/>
      <c r="D514" s="7"/>
      <c r="E514" s="7"/>
      <c r="F514" s="7"/>
      <c r="G514" s="7"/>
      <c r="H514" s="7"/>
      <c r="I514" s="7"/>
      <c r="J514" s="70"/>
      <c r="K514" s="7"/>
      <c r="L514" s="7"/>
      <c r="M514" s="70"/>
      <c r="N514" s="7"/>
      <c r="O514" s="70"/>
      <c r="P514" s="7"/>
      <c r="Q514" s="70"/>
      <c r="R514" s="7"/>
      <c r="S514" s="70"/>
      <c r="T514" s="7"/>
      <c r="U514" s="70"/>
      <c r="V514" s="7"/>
      <c r="W514" s="70"/>
      <c r="X514" s="7"/>
      <c r="Y514" s="70"/>
      <c r="Z514" s="7"/>
      <c r="AA514" s="70"/>
    </row>
    <row r="515" spans="1:27" x14ac:dyDescent="0.2">
      <c r="A515" s="7"/>
      <c r="B515" s="7"/>
      <c r="C515" s="7"/>
      <c r="D515" s="7"/>
      <c r="E515" s="7"/>
      <c r="F515" s="7"/>
      <c r="G515" s="7"/>
      <c r="H515" s="7"/>
      <c r="I515" s="7"/>
      <c r="J515" s="70"/>
      <c r="K515" s="7"/>
      <c r="L515" s="7"/>
      <c r="M515" s="70"/>
      <c r="N515" s="7"/>
      <c r="O515" s="70"/>
      <c r="P515" s="7"/>
      <c r="Q515" s="70"/>
      <c r="R515" s="7"/>
      <c r="S515" s="70"/>
      <c r="T515" s="7"/>
      <c r="U515" s="70"/>
      <c r="V515" s="7"/>
      <c r="W515" s="70"/>
      <c r="X515" s="7"/>
      <c r="Y515" s="70"/>
      <c r="Z515" s="7"/>
      <c r="AA515" s="70"/>
    </row>
    <row r="516" spans="1:27" x14ac:dyDescent="0.2">
      <c r="A516" s="7"/>
      <c r="B516" s="7"/>
      <c r="C516" s="7"/>
      <c r="D516" s="7"/>
      <c r="E516" s="7"/>
      <c r="F516" s="7"/>
      <c r="G516" s="7"/>
      <c r="H516" s="7"/>
      <c r="I516" s="7"/>
      <c r="J516" s="70"/>
      <c r="K516" s="7"/>
      <c r="L516" s="7"/>
      <c r="M516" s="70"/>
      <c r="N516" s="7"/>
      <c r="O516" s="70"/>
      <c r="P516" s="7"/>
      <c r="Q516" s="70"/>
      <c r="R516" s="7"/>
      <c r="S516" s="70"/>
      <c r="T516" s="7"/>
      <c r="U516" s="70"/>
      <c r="V516" s="7"/>
      <c r="W516" s="70"/>
      <c r="X516" s="7"/>
      <c r="Y516" s="70"/>
      <c r="Z516" s="7"/>
      <c r="AA516" s="70"/>
    </row>
    <row r="517" spans="1:27" x14ac:dyDescent="0.2">
      <c r="A517" s="7"/>
      <c r="B517" s="7"/>
      <c r="C517" s="7"/>
      <c r="D517" s="7"/>
      <c r="E517" s="7"/>
      <c r="F517" s="7"/>
      <c r="G517" s="7"/>
      <c r="H517" s="7"/>
      <c r="I517" s="7"/>
      <c r="J517" s="70"/>
      <c r="K517" s="7"/>
      <c r="L517" s="7"/>
      <c r="M517" s="70"/>
      <c r="N517" s="7"/>
      <c r="O517" s="70"/>
      <c r="P517" s="7"/>
      <c r="Q517" s="70"/>
      <c r="R517" s="7"/>
      <c r="S517" s="70"/>
      <c r="T517" s="7"/>
      <c r="U517" s="70"/>
      <c r="V517" s="7"/>
      <c r="W517" s="70"/>
      <c r="X517" s="7"/>
      <c r="Y517" s="70"/>
      <c r="Z517" s="7"/>
      <c r="AA517" s="70"/>
    </row>
    <row r="518" spans="1:27" x14ac:dyDescent="0.2">
      <c r="A518" s="7"/>
      <c r="B518" s="7"/>
      <c r="C518" s="7"/>
      <c r="D518" s="7"/>
      <c r="E518" s="7"/>
      <c r="F518" s="7"/>
      <c r="G518" s="7"/>
      <c r="H518" s="7"/>
      <c r="I518" s="7"/>
      <c r="J518" s="70"/>
      <c r="K518" s="7"/>
      <c r="L518" s="7"/>
      <c r="M518" s="70"/>
      <c r="N518" s="7"/>
      <c r="O518" s="70"/>
      <c r="P518" s="7"/>
      <c r="Q518" s="70"/>
      <c r="R518" s="7"/>
      <c r="S518" s="70"/>
      <c r="T518" s="7"/>
      <c r="U518" s="70"/>
      <c r="V518" s="7"/>
      <c r="W518" s="70"/>
      <c r="X518" s="7"/>
      <c r="Y518" s="70"/>
      <c r="Z518" s="7"/>
      <c r="AA518" s="70"/>
    </row>
    <row r="519" spans="1:27" x14ac:dyDescent="0.2">
      <c r="A519" s="7"/>
      <c r="B519" s="7"/>
      <c r="C519" s="7"/>
      <c r="D519" s="7"/>
      <c r="E519" s="7"/>
      <c r="F519" s="7"/>
      <c r="G519" s="7"/>
      <c r="H519" s="7"/>
      <c r="I519" s="7"/>
      <c r="J519" s="70"/>
      <c r="K519" s="7"/>
      <c r="L519" s="7"/>
      <c r="M519" s="70"/>
      <c r="N519" s="7"/>
      <c r="O519" s="70"/>
      <c r="P519" s="7"/>
      <c r="Q519" s="70"/>
      <c r="R519" s="7"/>
      <c r="S519" s="70"/>
      <c r="T519" s="7"/>
      <c r="U519" s="70"/>
      <c r="V519" s="7"/>
      <c r="W519" s="70"/>
      <c r="X519" s="7"/>
      <c r="Y519" s="70"/>
      <c r="Z519" s="7"/>
      <c r="AA519" s="70"/>
    </row>
    <row r="520" spans="1:27" x14ac:dyDescent="0.2">
      <c r="A520" s="7"/>
      <c r="B520" s="7"/>
      <c r="C520" s="7"/>
      <c r="D520" s="7"/>
      <c r="E520" s="7"/>
      <c r="F520" s="7"/>
      <c r="G520" s="7"/>
      <c r="H520" s="7"/>
      <c r="I520" s="7"/>
      <c r="J520" s="70"/>
      <c r="K520" s="7"/>
      <c r="L520" s="7"/>
      <c r="M520" s="70"/>
      <c r="N520" s="7"/>
      <c r="O520" s="70"/>
      <c r="P520" s="7"/>
      <c r="Q520" s="70"/>
      <c r="R520" s="7"/>
      <c r="S520" s="70"/>
      <c r="T520" s="7"/>
      <c r="U520" s="70"/>
      <c r="V520" s="7"/>
      <c r="W520" s="70"/>
      <c r="X520" s="7"/>
      <c r="Y520" s="70"/>
      <c r="Z520" s="7"/>
      <c r="AA520" s="70"/>
    </row>
    <row r="521" spans="1:27" x14ac:dyDescent="0.2">
      <c r="A521" s="7"/>
      <c r="B521" s="7"/>
      <c r="C521" s="7"/>
      <c r="D521" s="7"/>
      <c r="E521" s="7"/>
      <c r="F521" s="7"/>
      <c r="G521" s="7"/>
      <c r="H521" s="7"/>
      <c r="I521" s="7"/>
      <c r="J521" s="70"/>
      <c r="K521" s="7"/>
      <c r="L521" s="7"/>
      <c r="M521" s="70"/>
      <c r="N521" s="7"/>
      <c r="O521" s="70"/>
      <c r="P521" s="7"/>
      <c r="Q521" s="70"/>
      <c r="R521" s="7"/>
      <c r="S521" s="70"/>
      <c r="T521" s="7"/>
      <c r="U521" s="70"/>
      <c r="V521" s="7"/>
      <c r="W521" s="70"/>
      <c r="X521" s="7"/>
      <c r="Y521" s="70"/>
      <c r="Z521" s="7"/>
      <c r="AA521" s="70"/>
    </row>
    <row r="522" spans="1:27" x14ac:dyDescent="0.2">
      <c r="A522" s="7"/>
      <c r="B522" s="7"/>
      <c r="C522" s="7"/>
      <c r="D522" s="7"/>
      <c r="E522" s="7"/>
      <c r="F522" s="7"/>
      <c r="G522" s="7"/>
      <c r="H522" s="7"/>
      <c r="I522" s="7"/>
      <c r="J522" s="70"/>
      <c r="K522" s="7"/>
      <c r="L522" s="7"/>
      <c r="M522" s="70"/>
      <c r="N522" s="7"/>
      <c r="O522" s="70"/>
      <c r="P522" s="7"/>
      <c r="Q522" s="70"/>
      <c r="R522" s="7"/>
      <c r="S522" s="70"/>
      <c r="T522" s="7"/>
      <c r="U522" s="70"/>
      <c r="V522" s="7"/>
      <c r="W522" s="70"/>
      <c r="X522" s="7"/>
      <c r="Y522" s="70"/>
      <c r="Z522" s="7"/>
      <c r="AA522" s="70"/>
    </row>
    <row r="523" spans="1:27" x14ac:dyDescent="0.2">
      <c r="A523" s="7"/>
      <c r="B523" s="7"/>
      <c r="C523" s="7"/>
      <c r="D523" s="7"/>
      <c r="E523" s="7"/>
      <c r="F523" s="7"/>
      <c r="G523" s="7"/>
      <c r="H523" s="7"/>
      <c r="I523" s="7"/>
      <c r="J523" s="70"/>
      <c r="K523" s="7"/>
      <c r="L523" s="7"/>
      <c r="M523" s="70"/>
      <c r="N523" s="7"/>
      <c r="O523" s="70"/>
      <c r="P523" s="7"/>
      <c r="Q523" s="70"/>
      <c r="R523" s="7"/>
      <c r="S523" s="70"/>
      <c r="T523" s="7"/>
      <c r="U523" s="70"/>
      <c r="V523" s="7"/>
      <c r="W523" s="70"/>
      <c r="X523" s="7"/>
      <c r="Y523" s="70"/>
      <c r="Z523" s="7"/>
      <c r="AA523" s="70"/>
    </row>
    <row r="524" spans="1:27" x14ac:dyDescent="0.2">
      <c r="A524" s="7"/>
      <c r="B524" s="7"/>
      <c r="C524" s="7"/>
      <c r="D524" s="7"/>
      <c r="E524" s="7"/>
      <c r="F524" s="7"/>
      <c r="G524" s="7"/>
      <c r="H524" s="7"/>
      <c r="I524" s="7"/>
      <c r="J524" s="70"/>
      <c r="K524" s="7"/>
      <c r="L524" s="7"/>
      <c r="M524" s="70"/>
      <c r="N524" s="7"/>
      <c r="O524" s="70"/>
      <c r="P524" s="7"/>
      <c r="Q524" s="70"/>
      <c r="R524" s="7"/>
      <c r="S524" s="70"/>
      <c r="T524" s="7"/>
      <c r="U524" s="70"/>
      <c r="V524" s="7"/>
      <c r="W524" s="70"/>
      <c r="X524" s="7"/>
      <c r="Y524" s="70"/>
      <c r="Z524" s="7"/>
      <c r="AA524" s="70"/>
    </row>
    <row r="525" spans="1:27" x14ac:dyDescent="0.2">
      <c r="A525" s="7"/>
      <c r="B525" s="7"/>
      <c r="C525" s="7"/>
      <c r="D525" s="7"/>
      <c r="E525" s="7"/>
      <c r="F525" s="7"/>
      <c r="G525" s="7"/>
      <c r="H525" s="7"/>
      <c r="I525" s="7"/>
      <c r="J525" s="70"/>
      <c r="K525" s="7"/>
      <c r="L525" s="7"/>
      <c r="M525" s="70"/>
      <c r="N525" s="7"/>
      <c r="O525" s="70"/>
      <c r="P525" s="7"/>
      <c r="Q525" s="70"/>
      <c r="R525" s="7"/>
      <c r="S525" s="70"/>
      <c r="T525" s="7"/>
      <c r="U525" s="70"/>
      <c r="V525" s="7"/>
      <c r="W525" s="70"/>
      <c r="X525" s="7"/>
      <c r="Y525" s="70"/>
      <c r="Z525" s="7"/>
      <c r="AA525" s="70"/>
    </row>
    <row r="526" spans="1:27" x14ac:dyDescent="0.2">
      <c r="A526" s="7"/>
      <c r="B526" s="7"/>
      <c r="C526" s="7"/>
      <c r="D526" s="7"/>
      <c r="E526" s="7"/>
      <c r="F526" s="7"/>
      <c r="G526" s="7"/>
      <c r="H526" s="7"/>
      <c r="I526" s="7"/>
      <c r="J526" s="70"/>
      <c r="K526" s="7"/>
      <c r="L526" s="7"/>
      <c r="M526" s="70"/>
      <c r="N526" s="7"/>
      <c r="O526" s="70"/>
      <c r="P526" s="7"/>
      <c r="Q526" s="70"/>
      <c r="R526" s="7"/>
      <c r="S526" s="70"/>
      <c r="T526" s="7"/>
      <c r="U526" s="70"/>
      <c r="V526" s="7"/>
      <c r="W526" s="70"/>
      <c r="X526" s="7"/>
      <c r="Y526" s="70"/>
      <c r="Z526" s="7"/>
      <c r="AA526" s="70"/>
    </row>
    <row r="527" spans="1:27" x14ac:dyDescent="0.2">
      <c r="A527" s="7"/>
      <c r="B527" s="7"/>
      <c r="C527" s="7"/>
      <c r="D527" s="7"/>
      <c r="E527" s="7"/>
      <c r="F527" s="7"/>
      <c r="G527" s="7"/>
      <c r="H527" s="7"/>
      <c r="I527" s="7"/>
      <c r="J527" s="70"/>
      <c r="K527" s="7"/>
      <c r="L527" s="7"/>
      <c r="M527" s="70"/>
      <c r="N527" s="7"/>
      <c r="O527" s="70"/>
      <c r="P527" s="7"/>
      <c r="Q527" s="70"/>
      <c r="R527" s="7"/>
      <c r="S527" s="70"/>
      <c r="T527" s="7"/>
      <c r="U527" s="70"/>
      <c r="V527" s="7"/>
      <c r="W527" s="70"/>
      <c r="X527" s="7"/>
      <c r="Y527" s="70"/>
      <c r="Z527" s="7"/>
      <c r="AA527" s="70"/>
    </row>
    <row r="528" spans="1:27" x14ac:dyDescent="0.2">
      <c r="A528" s="7"/>
      <c r="B528" s="7"/>
      <c r="C528" s="7"/>
      <c r="D528" s="7"/>
      <c r="E528" s="7"/>
      <c r="F528" s="7"/>
      <c r="G528" s="7"/>
      <c r="H528" s="7"/>
      <c r="I528" s="7"/>
      <c r="J528" s="70"/>
      <c r="K528" s="7"/>
      <c r="L528" s="7"/>
      <c r="M528" s="70"/>
      <c r="N528" s="7"/>
      <c r="O528" s="70"/>
      <c r="P528" s="7"/>
      <c r="Q528" s="70"/>
      <c r="R528" s="7"/>
      <c r="S528" s="70"/>
      <c r="T528" s="7"/>
      <c r="U528" s="70"/>
      <c r="V528" s="7"/>
      <c r="W528" s="70"/>
      <c r="X528" s="7"/>
      <c r="Y528" s="70"/>
      <c r="Z528" s="7"/>
      <c r="AA528" s="70"/>
    </row>
    <row r="529" spans="1:27" x14ac:dyDescent="0.2">
      <c r="A529" s="7"/>
      <c r="B529" s="7"/>
      <c r="C529" s="7"/>
      <c r="D529" s="7"/>
      <c r="E529" s="7"/>
      <c r="F529" s="7"/>
      <c r="G529" s="7"/>
      <c r="H529" s="7"/>
      <c r="I529" s="7"/>
      <c r="J529" s="70"/>
      <c r="K529" s="7"/>
      <c r="L529" s="7"/>
      <c r="M529" s="70"/>
      <c r="N529" s="7"/>
      <c r="O529" s="70"/>
      <c r="P529" s="7"/>
      <c r="Q529" s="70"/>
      <c r="R529" s="7"/>
      <c r="S529" s="70"/>
      <c r="T529" s="7"/>
      <c r="U529" s="70"/>
      <c r="V529" s="7"/>
      <c r="W529" s="70"/>
      <c r="X529" s="7"/>
      <c r="Y529" s="70"/>
      <c r="Z529" s="7"/>
      <c r="AA529" s="70"/>
    </row>
    <row r="530" spans="1:27" x14ac:dyDescent="0.2">
      <c r="A530" s="7"/>
      <c r="B530" s="7"/>
      <c r="C530" s="7"/>
      <c r="D530" s="7"/>
      <c r="E530" s="7"/>
      <c r="F530" s="7"/>
      <c r="G530" s="7"/>
      <c r="H530" s="7"/>
      <c r="I530" s="7"/>
      <c r="J530" s="70"/>
      <c r="K530" s="7"/>
      <c r="L530" s="7"/>
      <c r="M530" s="70"/>
      <c r="N530" s="7"/>
      <c r="O530" s="70"/>
      <c r="P530" s="7"/>
      <c r="Q530" s="70"/>
      <c r="R530" s="7"/>
      <c r="S530" s="70"/>
      <c r="T530" s="7"/>
      <c r="U530" s="70"/>
      <c r="V530" s="7"/>
      <c r="W530" s="70"/>
      <c r="X530" s="7"/>
      <c r="Y530" s="70"/>
      <c r="Z530" s="7"/>
      <c r="AA530" s="70"/>
    </row>
    <row r="531" spans="1:27" x14ac:dyDescent="0.2">
      <c r="A531" s="7"/>
      <c r="B531" s="7"/>
      <c r="C531" s="7"/>
      <c r="D531" s="7"/>
      <c r="E531" s="7"/>
      <c r="F531" s="7"/>
      <c r="G531" s="7"/>
      <c r="H531" s="7"/>
      <c r="I531" s="7"/>
      <c r="J531" s="70"/>
      <c r="K531" s="7"/>
      <c r="L531" s="7"/>
      <c r="M531" s="70"/>
      <c r="N531" s="7"/>
      <c r="O531" s="70"/>
      <c r="P531" s="7"/>
      <c r="Q531" s="70"/>
      <c r="R531" s="7"/>
      <c r="S531" s="70"/>
      <c r="T531" s="7"/>
      <c r="U531" s="70"/>
      <c r="V531" s="7"/>
      <c r="W531" s="70"/>
      <c r="X531" s="7"/>
      <c r="Y531" s="70"/>
      <c r="Z531" s="7"/>
      <c r="AA531" s="70"/>
    </row>
    <row r="532" spans="1:27" x14ac:dyDescent="0.2">
      <c r="A532" s="7"/>
      <c r="B532" s="7"/>
      <c r="C532" s="7"/>
      <c r="D532" s="7"/>
      <c r="E532" s="7"/>
      <c r="F532" s="7"/>
      <c r="G532" s="7"/>
      <c r="H532" s="7"/>
      <c r="I532" s="7"/>
      <c r="J532" s="70"/>
      <c r="K532" s="7"/>
      <c r="L532" s="7"/>
      <c r="M532" s="70"/>
      <c r="N532" s="7"/>
      <c r="O532" s="70"/>
      <c r="P532" s="7"/>
      <c r="Q532" s="70"/>
      <c r="R532" s="7"/>
      <c r="S532" s="70"/>
      <c r="T532" s="7"/>
      <c r="U532" s="70"/>
      <c r="V532" s="7"/>
      <c r="W532" s="70"/>
      <c r="X532" s="7"/>
      <c r="Y532" s="70"/>
      <c r="Z532" s="7"/>
      <c r="AA532" s="70"/>
    </row>
  </sheetData>
  <mergeCells count="19">
    <mergeCell ref="A1:N1"/>
    <mergeCell ref="A2:N2"/>
    <mergeCell ref="N6:O7"/>
    <mergeCell ref="K6:K7"/>
    <mergeCell ref="A3:O3"/>
    <mergeCell ref="A4:O4"/>
    <mergeCell ref="D6:D7"/>
    <mergeCell ref="A6:A7"/>
    <mergeCell ref="C6:C7"/>
    <mergeCell ref="H6:H7"/>
    <mergeCell ref="E6:F6"/>
    <mergeCell ref="I6:J7"/>
    <mergeCell ref="L6:M7"/>
    <mergeCell ref="G6:G7"/>
    <mergeCell ref="AN6:AS6"/>
    <mergeCell ref="AH6:AM6"/>
    <mergeCell ref="AB6:AG6"/>
    <mergeCell ref="P6:U6"/>
    <mergeCell ref="V6:AA6"/>
  </mergeCells>
  <phoneticPr fontId="0" type="noConversion"/>
  <printOptions horizontalCentered="1"/>
  <pageMargins left="0.19685039370078741" right="0.19685039370078741" top="0.19685039370078741" bottom="0.39370078740157483" header="0" footer="0.19685039370078741"/>
  <pageSetup scale="35" orientation="landscape" r:id="rId1"/>
  <headerFooter alignWithMargins="0">
    <oddFooter>&amp;C&amp;8Página &amp;P de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Volumetria</vt:lpstr>
      <vt:lpstr>Volumetria!Área_de_impresión</vt:lpstr>
      <vt:lpstr>Volumetria!Títulos_a_imprimir</vt:lpstr>
    </vt:vector>
  </TitlesOfParts>
  <Company>D.G.C.O.P.</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IVONNE HERNANDEZ</dc:creator>
  <cp:lastModifiedBy>HP</cp:lastModifiedBy>
  <cp:lastPrinted>2017-11-30T21:47:37Z</cp:lastPrinted>
  <dcterms:created xsi:type="dcterms:W3CDTF">1997-11-21T18:05:36Z</dcterms:created>
  <dcterms:modified xsi:type="dcterms:W3CDTF">2018-02-12T20:41:26Z</dcterms:modified>
</cp:coreProperties>
</file>