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32.164\Archivos\PERLAWERS\224-16\"/>
    </mc:Choice>
  </mc:AlternateContent>
  <bookViews>
    <workbookView xWindow="0" yWindow="0" windowWidth="20490" windowHeight="7755"/>
  </bookViews>
  <sheets>
    <sheet name="Volumetria" sheetId="1" r:id="rId1"/>
  </sheets>
  <externalReferences>
    <externalReference r:id="rId2"/>
    <externalReference r:id="rId3"/>
    <externalReference r:id="rId4"/>
  </externalReferences>
  <definedNames>
    <definedName name="___ace1">#REF!</definedName>
    <definedName name="___ace2">#REF!</definedName>
    <definedName name="_ace1">#REF!</definedName>
    <definedName name="_ace2">#REF!</definedName>
    <definedName name="_Fill" localSheetId="0" hidden="1">#REF!</definedName>
    <definedName name="_Fill" hidden="1">#REF!</definedName>
    <definedName name="_xlnm._FilterDatabase" localSheetId="0" hidden="1">Volumetria!$D$172:$N$172</definedName>
    <definedName name="_Order1" hidden="1">255</definedName>
    <definedName name="_Order2" hidden="1">255</definedName>
    <definedName name="_xlnm.Print_Area" localSheetId="0">Volumetria!$A$3:$AA$187</definedName>
    <definedName name="Conceptos6116">#REF!</definedName>
    <definedName name="Conceptos6155">[2]Conceptos!$A$3:$T$112</definedName>
    <definedName name="_xlnm.Criteria" localSheetId="0">#REF!</definedName>
    <definedName name="_xlnm.Criteria">#REF!</definedName>
    <definedName name="Esta_Estimación_A.Glez_Granjas">'[3]5-2 A.Glez Granjas'!$G$2:$G$117</definedName>
    <definedName name="Esta_Estimación_Chih92">'[3]5-4 Chih.92'!$G$2:$G$116</definedName>
    <definedName name="Esta_Estimación_EST74">'[3]5-1 EST 74'!$G$2:$G$121</definedName>
    <definedName name="Esta_Estimación_Gabilondo">'[3]5-3 Gabilondo'!$G$2:$G$114</definedName>
    <definedName name="Esta_Estimación_México">'[3]5-9 México 91'!$G$2:$G$159</definedName>
    <definedName name="Esta_Estimación_Walt">'[3]5-5 Walt Disney'!$G$2:$G$119</definedName>
    <definedName name="Esta_Estimación_Zuno">'[3]5-8 Esther Zuno'!$G$2:$G$159</definedName>
    <definedName name="MAT" localSheetId="0">#REF!</definedName>
    <definedName name="MAT">#REF!</definedName>
    <definedName name="_xlnm.Print_Titles" localSheetId="0">Volumetria!$1:$8</definedName>
    <definedName name="uno" localSheetId="0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87" i="1" l="1"/>
  <c r="I185" i="1"/>
  <c r="C185" i="1"/>
  <c r="CI171" i="1"/>
  <c r="CG171" i="1"/>
  <c r="CE171" i="1"/>
  <c r="CC171" i="1"/>
  <c r="CA171" i="1"/>
  <c r="BY171" i="1"/>
  <c r="BW171" i="1"/>
  <c r="BU171" i="1"/>
  <c r="BS171" i="1"/>
  <c r="BQ171" i="1"/>
  <c r="BO171" i="1"/>
  <c r="BM171" i="1"/>
  <c r="BK171" i="1"/>
  <c r="BI171" i="1"/>
  <c r="BG171" i="1"/>
  <c r="BE171" i="1"/>
  <c r="BC171" i="1"/>
  <c r="BA171" i="1"/>
  <c r="AY171" i="1"/>
  <c r="AW171" i="1"/>
  <c r="AU171" i="1"/>
  <c r="AS171" i="1"/>
  <c r="AQ171" i="1"/>
  <c r="AO171" i="1"/>
  <c r="AM171" i="1"/>
  <c r="AK171" i="1"/>
  <c r="AI171" i="1"/>
  <c r="AG171" i="1"/>
  <c r="AE171" i="1"/>
  <c r="AC171" i="1"/>
  <c r="C171" i="1"/>
  <c r="CI170" i="1"/>
  <c r="CG170" i="1"/>
  <c r="CE170" i="1"/>
  <c r="CC170" i="1"/>
  <c r="CA170" i="1"/>
  <c r="BY170" i="1"/>
  <c r="BW170" i="1"/>
  <c r="BU170" i="1"/>
  <c r="BS170" i="1"/>
  <c r="BQ170" i="1"/>
  <c r="BO170" i="1"/>
  <c r="BM170" i="1"/>
  <c r="BK170" i="1"/>
  <c r="BI170" i="1"/>
  <c r="BG170" i="1"/>
  <c r="BE170" i="1"/>
  <c r="BC170" i="1"/>
  <c r="BA170" i="1"/>
  <c r="AY170" i="1"/>
  <c r="AW170" i="1"/>
  <c r="AU170" i="1"/>
  <c r="AS170" i="1"/>
  <c r="AQ170" i="1"/>
  <c r="AO170" i="1"/>
  <c r="AM170" i="1"/>
  <c r="AK170" i="1"/>
  <c r="AI170" i="1"/>
  <c r="AG170" i="1"/>
  <c r="AE170" i="1"/>
  <c r="AC170" i="1"/>
  <c r="C170" i="1"/>
  <c r="CI169" i="1"/>
  <c r="CG169" i="1"/>
  <c r="CE169" i="1"/>
  <c r="CC169" i="1"/>
  <c r="CA169" i="1"/>
  <c r="BY169" i="1"/>
  <c r="BW169" i="1"/>
  <c r="BU169" i="1"/>
  <c r="BS169" i="1"/>
  <c r="BQ169" i="1"/>
  <c r="BO169" i="1"/>
  <c r="BM169" i="1"/>
  <c r="BK169" i="1"/>
  <c r="BI169" i="1"/>
  <c r="BG169" i="1"/>
  <c r="BE169" i="1"/>
  <c r="BC169" i="1"/>
  <c r="BA169" i="1"/>
  <c r="AY169" i="1"/>
  <c r="AW169" i="1"/>
  <c r="AU169" i="1"/>
  <c r="AS169" i="1"/>
  <c r="AQ169" i="1"/>
  <c r="AO169" i="1"/>
  <c r="AM169" i="1"/>
  <c r="AK169" i="1"/>
  <c r="AI169" i="1"/>
  <c r="AG169" i="1"/>
  <c r="AE169" i="1"/>
  <c r="AC169" i="1"/>
  <c r="C169" i="1"/>
  <c r="CI168" i="1"/>
  <c r="CG168" i="1"/>
  <c r="CE168" i="1"/>
  <c r="CC168" i="1"/>
  <c r="CA168" i="1"/>
  <c r="BY168" i="1"/>
  <c r="BW168" i="1"/>
  <c r="BU168" i="1"/>
  <c r="BS168" i="1"/>
  <c r="BQ168" i="1"/>
  <c r="BO168" i="1"/>
  <c r="BM168" i="1"/>
  <c r="BK168" i="1"/>
  <c r="BI168" i="1"/>
  <c r="BG168" i="1"/>
  <c r="BE168" i="1"/>
  <c r="BC168" i="1"/>
  <c r="BA168" i="1"/>
  <c r="AY168" i="1"/>
  <c r="AW168" i="1"/>
  <c r="AU168" i="1"/>
  <c r="AS168" i="1"/>
  <c r="AQ168" i="1"/>
  <c r="AO168" i="1"/>
  <c r="AM168" i="1"/>
  <c r="AK168" i="1"/>
  <c r="AI168" i="1"/>
  <c r="AG168" i="1"/>
  <c r="AE168" i="1"/>
  <c r="AC168" i="1"/>
  <c r="C168" i="1"/>
  <c r="CI167" i="1"/>
  <c r="CG167" i="1"/>
  <c r="CE167" i="1"/>
  <c r="CC167" i="1"/>
  <c r="CA167" i="1"/>
  <c r="BY167" i="1"/>
  <c r="BW167" i="1"/>
  <c r="BU167" i="1"/>
  <c r="BS167" i="1"/>
  <c r="BQ167" i="1"/>
  <c r="BO167" i="1"/>
  <c r="BM167" i="1"/>
  <c r="BK167" i="1"/>
  <c r="BI167" i="1"/>
  <c r="BG167" i="1"/>
  <c r="BE167" i="1"/>
  <c r="BC167" i="1"/>
  <c r="BA167" i="1"/>
  <c r="AY167" i="1"/>
  <c r="AW167" i="1"/>
  <c r="AU167" i="1"/>
  <c r="AS167" i="1"/>
  <c r="AQ167" i="1"/>
  <c r="AO167" i="1"/>
  <c r="AM167" i="1"/>
  <c r="AK167" i="1"/>
  <c r="AI167" i="1"/>
  <c r="AG167" i="1"/>
  <c r="AE167" i="1"/>
  <c r="AC167" i="1"/>
  <c r="C167" i="1"/>
  <c r="CI166" i="1"/>
  <c r="CG166" i="1"/>
  <c r="CE166" i="1"/>
  <c r="CC166" i="1"/>
  <c r="CA166" i="1"/>
  <c r="BY166" i="1"/>
  <c r="BW166" i="1"/>
  <c r="BU166" i="1"/>
  <c r="BS166" i="1"/>
  <c r="BQ166" i="1"/>
  <c r="BO166" i="1"/>
  <c r="BM166" i="1"/>
  <c r="BK166" i="1"/>
  <c r="BI166" i="1"/>
  <c r="BG166" i="1"/>
  <c r="BE166" i="1"/>
  <c r="BC166" i="1"/>
  <c r="BA166" i="1"/>
  <c r="AY166" i="1"/>
  <c r="AW166" i="1"/>
  <c r="AU166" i="1"/>
  <c r="AS166" i="1"/>
  <c r="AQ166" i="1"/>
  <c r="AO166" i="1"/>
  <c r="AM166" i="1"/>
  <c r="AK166" i="1"/>
  <c r="AI166" i="1"/>
  <c r="AG166" i="1"/>
  <c r="AE166" i="1"/>
  <c r="AC166" i="1"/>
  <c r="C166" i="1"/>
  <c r="CI165" i="1"/>
  <c r="CG165" i="1"/>
  <c r="CE165" i="1"/>
  <c r="CC165" i="1"/>
  <c r="CA165" i="1"/>
  <c r="BY165" i="1"/>
  <c r="BW165" i="1"/>
  <c r="BU165" i="1"/>
  <c r="BS165" i="1"/>
  <c r="BQ165" i="1"/>
  <c r="BO165" i="1"/>
  <c r="BM165" i="1"/>
  <c r="BK165" i="1"/>
  <c r="BI165" i="1"/>
  <c r="BG165" i="1"/>
  <c r="BE165" i="1"/>
  <c r="BC165" i="1"/>
  <c r="BA165" i="1"/>
  <c r="AY165" i="1"/>
  <c r="AW165" i="1"/>
  <c r="AU165" i="1"/>
  <c r="AS165" i="1"/>
  <c r="AQ165" i="1"/>
  <c r="AO165" i="1"/>
  <c r="AM165" i="1"/>
  <c r="AK165" i="1"/>
  <c r="AI165" i="1"/>
  <c r="AG165" i="1"/>
  <c r="AE165" i="1"/>
  <c r="AC165" i="1"/>
  <c r="C165" i="1"/>
  <c r="CI164" i="1"/>
  <c r="CG164" i="1"/>
  <c r="CE164" i="1"/>
  <c r="CC164" i="1"/>
  <c r="CA164" i="1"/>
  <c r="BY164" i="1"/>
  <c r="BW164" i="1"/>
  <c r="BU164" i="1"/>
  <c r="BS164" i="1"/>
  <c r="BQ164" i="1"/>
  <c r="BO164" i="1"/>
  <c r="BM164" i="1"/>
  <c r="BK164" i="1"/>
  <c r="BI164" i="1"/>
  <c r="BG164" i="1"/>
  <c r="BE164" i="1"/>
  <c r="BC164" i="1"/>
  <c r="BA164" i="1"/>
  <c r="AY164" i="1"/>
  <c r="AW164" i="1"/>
  <c r="AU164" i="1"/>
  <c r="AS164" i="1"/>
  <c r="AQ164" i="1"/>
  <c r="AO164" i="1"/>
  <c r="AM164" i="1"/>
  <c r="AK164" i="1"/>
  <c r="AI164" i="1"/>
  <c r="AG164" i="1"/>
  <c r="AE164" i="1"/>
  <c r="AC164" i="1"/>
  <c r="C164" i="1"/>
  <c r="CI163" i="1"/>
  <c r="CG163" i="1"/>
  <c r="CE163" i="1"/>
  <c r="CC163" i="1"/>
  <c r="CA163" i="1"/>
  <c r="BY163" i="1"/>
  <c r="BW163" i="1"/>
  <c r="BU163" i="1"/>
  <c r="BS163" i="1"/>
  <c r="BQ163" i="1"/>
  <c r="BO163" i="1"/>
  <c r="BM163" i="1"/>
  <c r="BK163" i="1"/>
  <c r="BI163" i="1"/>
  <c r="BG163" i="1"/>
  <c r="BE163" i="1"/>
  <c r="BC163" i="1"/>
  <c r="BA163" i="1"/>
  <c r="AY163" i="1"/>
  <c r="AW163" i="1"/>
  <c r="AU163" i="1"/>
  <c r="AS163" i="1"/>
  <c r="AQ163" i="1"/>
  <c r="AO163" i="1"/>
  <c r="AM163" i="1"/>
  <c r="AK163" i="1"/>
  <c r="AI163" i="1"/>
  <c r="AG163" i="1"/>
  <c r="AE163" i="1"/>
  <c r="AC163" i="1"/>
  <c r="C163" i="1"/>
  <c r="CI162" i="1"/>
  <c r="CG162" i="1"/>
  <c r="CE162" i="1"/>
  <c r="CC162" i="1"/>
  <c r="CC173" i="1" s="1"/>
  <c r="CA162" i="1"/>
  <c r="BY162" i="1"/>
  <c r="BW162" i="1"/>
  <c r="BU162" i="1"/>
  <c r="BU173" i="1" s="1"/>
  <c r="BS162" i="1"/>
  <c r="BQ162" i="1"/>
  <c r="BO162" i="1"/>
  <c r="BM162" i="1"/>
  <c r="BM173" i="1" s="1"/>
  <c r="BK162" i="1"/>
  <c r="BI162" i="1"/>
  <c r="BG162" i="1"/>
  <c r="BE162" i="1"/>
  <c r="BE173" i="1" s="1"/>
  <c r="BC162" i="1"/>
  <c r="BA162" i="1"/>
  <c r="AY162" i="1"/>
  <c r="AW162" i="1"/>
  <c r="AW173" i="1" s="1"/>
  <c r="AU162" i="1"/>
  <c r="AS162" i="1"/>
  <c r="AQ162" i="1"/>
  <c r="AO162" i="1"/>
  <c r="AO173" i="1" s="1"/>
  <c r="AM162" i="1"/>
  <c r="AK162" i="1"/>
  <c r="AI162" i="1"/>
  <c r="AG162" i="1"/>
  <c r="AG173" i="1" s="1"/>
  <c r="AE162" i="1"/>
  <c r="AC162" i="1"/>
  <c r="C162" i="1"/>
  <c r="CI161" i="1"/>
  <c r="CI173" i="1" s="1"/>
  <c r="CG161" i="1"/>
  <c r="CG173" i="1" s="1"/>
  <c r="CE161" i="1"/>
  <c r="CE173" i="1" s="1"/>
  <c r="CC161" i="1"/>
  <c r="CA161" i="1"/>
  <c r="CA173" i="1" s="1"/>
  <c r="BY161" i="1"/>
  <c r="BY173" i="1" s="1"/>
  <c r="BY174" i="1" s="1"/>
  <c r="BW161" i="1"/>
  <c r="BW173" i="1" s="1"/>
  <c r="BU161" i="1"/>
  <c r="BS161" i="1"/>
  <c r="BS173" i="1" s="1"/>
  <c r="BQ161" i="1"/>
  <c r="BO161" i="1"/>
  <c r="BO173" i="1" s="1"/>
  <c r="BM161" i="1"/>
  <c r="BK161" i="1"/>
  <c r="BK173" i="1" s="1"/>
  <c r="BI161" i="1"/>
  <c r="BG161" i="1"/>
  <c r="BG173" i="1" s="1"/>
  <c r="BE161" i="1"/>
  <c r="BC161" i="1"/>
  <c r="BC173" i="1" s="1"/>
  <c r="BA161" i="1"/>
  <c r="AY161" i="1"/>
  <c r="AY173" i="1" s="1"/>
  <c r="AW161" i="1"/>
  <c r="AU161" i="1"/>
  <c r="AU173" i="1" s="1"/>
  <c r="AS161" i="1"/>
  <c r="AQ161" i="1"/>
  <c r="AQ173" i="1" s="1"/>
  <c r="AO161" i="1"/>
  <c r="AM161" i="1"/>
  <c r="AM173" i="1" s="1"/>
  <c r="AK161" i="1"/>
  <c r="AI161" i="1"/>
  <c r="AI173" i="1" s="1"/>
  <c r="AG161" i="1"/>
  <c r="AE161" i="1"/>
  <c r="AE173" i="1" s="1"/>
  <c r="AC161" i="1"/>
  <c r="C161" i="1"/>
  <c r="AA150" i="1"/>
  <c r="Y150" i="1"/>
  <c r="W150" i="1"/>
  <c r="U150" i="1"/>
  <c r="S150" i="1"/>
  <c r="Q150" i="1"/>
  <c r="J150" i="1"/>
  <c r="M150" i="1" s="1"/>
  <c r="I150" i="1"/>
  <c r="K150" i="1" s="1"/>
  <c r="H150" i="1"/>
  <c r="O150" i="1" s="1"/>
  <c r="AA149" i="1"/>
  <c r="Y149" i="1"/>
  <c r="Y151" i="1" s="1"/>
  <c r="Y171" i="1" s="1"/>
  <c r="W149" i="1"/>
  <c r="U149" i="1"/>
  <c r="U151" i="1" s="1"/>
  <c r="U171" i="1" s="1"/>
  <c r="S149" i="1"/>
  <c r="S151" i="1" s="1"/>
  <c r="S171" i="1" s="1"/>
  <c r="Q149" i="1"/>
  <c r="I149" i="1"/>
  <c r="K149" i="1" s="1"/>
  <c r="H149" i="1"/>
  <c r="AA146" i="1"/>
  <c r="Y146" i="1"/>
  <c r="W146" i="1"/>
  <c r="U146" i="1"/>
  <c r="S146" i="1"/>
  <c r="Q146" i="1"/>
  <c r="I146" i="1"/>
  <c r="H146" i="1"/>
  <c r="AA145" i="1"/>
  <c r="Y145" i="1"/>
  <c r="W145" i="1"/>
  <c r="U145" i="1"/>
  <c r="S145" i="1"/>
  <c r="Q145" i="1"/>
  <c r="J145" i="1"/>
  <c r="M145" i="1" s="1"/>
  <c r="I145" i="1"/>
  <c r="K145" i="1" s="1"/>
  <c r="H145" i="1"/>
  <c r="O145" i="1" s="1"/>
  <c r="AA144" i="1"/>
  <c r="Y144" i="1"/>
  <c r="W144" i="1"/>
  <c r="U144" i="1"/>
  <c r="S144" i="1"/>
  <c r="Q144" i="1"/>
  <c r="I144" i="1"/>
  <c r="K144" i="1" s="1"/>
  <c r="H144" i="1"/>
  <c r="AA143" i="1"/>
  <c r="Y143" i="1"/>
  <c r="J143" i="1" s="1"/>
  <c r="M143" i="1" s="1"/>
  <c r="W143" i="1"/>
  <c r="U143" i="1"/>
  <c r="S143" i="1"/>
  <c r="Q143" i="1"/>
  <c r="I143" i="1"/>
  <c r="K143" i="1" s="1"/>
  <c r="H143" i="1"/>
  <c r="AA142" i="1"/>
  <c r="Y142" i="1"/>
  <c r="W142" i="1"/>
  <c r="U142" i="1"/>
  <c r="S142" i="1"/>
  <c r="Q142" i="1"/>
  <c r="J142" i="1" s="1"/>
  <c r="M142" i="1" s="1"/>
  <c r="I142" i="1"/>
  <c r="H142" i="1"/>
  <c r="AA141" i="1"/>
  <c r="Y141" i="1"/>
  <c r="W141" i="1"/>
  <c r="U141" i="1"/>
  <c r="S141" i="1"/>
  <c r="Q141" i="1"/>
  <c r="J141" i="1"/>
  <c r="M141" i="1" s="1"/>
  <c r="I141" i="1"/>
  <c r="K141" i="1" s="1"/>
  <c r="H141" i="1"/>
  <c r="O141" i="1" s="1"/>
  <c r="AA140" i="1"/>
  <c r="AA147" i="1" s="1"/>
  <c r="AA170" i="1" s="1"/>
  <c r="Y140" i="1"/>
  <c r="W140" i="1"/>
  <c r="U140" i="1"/>
  <c r="S140" i="1"/>
  <c r="S147" i="1" s="1"/>
  <c r="S170" i="1" s="1"/>
  <c r="Q140" i="1"/>
  <c r="I140" i="1"/>
  <c r="K140" i="1" s="1"/>
  <c r="H140" i="1"/>
  <c r="AA138" i="1"/>
  <c r="Y138" i="1"/>
  <c r="W138" i="1"/>
  <c r="U138" i="1"/>
  <c r="S138" i="1"/>
  <c r="Q138" i="1"/>
  <c r="I138" i="1"/>
  <c r="K138" i="1" s="1"/>
  <c r="H138" i="1"/>
  <c r="AA137" i="1"/>
  <c r="Y137" i="1"/>
  <c r="W137" i="1"/>
  <c r="U137" i="1"/>
  <c r="S137" i="1"/>
  <c r="Q137" i="1"/>
  <c r="I137" i="1"/>
  <c r="H137" i="1"/>
  <c r="AA136" i="1"/>
  <c r="Y136" i="1"/>
  <c r="W136" i="1"/>
  <c r="U136" i="1"/>
  <c r="S136" i="1"/>
  <c r="Q136" i="1"/>
  <c r="J136" i="1"/>
  <c r="M136" i="1" s="1"/>
  <c r="I136" i="1"/>
  <c r="K136" i="1" s="1"/>
  <c r="H136" i="1"/>
  <c r="O136" i="1" s="1"/>
  <c r="AA135" i="1"/>
  <c r="Y135" i="1"/>
  <c r="W135" i="1"/>
  <c r="U135" i="1"/>
  <c r="S135" i="1"/>
  <c r="Q135" i="1"/>
  <c r="I135" i="1"/>
  <c r="K135" i="1" s="1"/>
  <c r="H135" i="1"/>
  <c r="AA134" i="1"/>
  <c r="Y134" i="1"/>
  <c r="J134" i="1" s="1"/>
  <c r="M134" i="1" s="1"/>
  <c r="W134" i="1"/>
  <c r="U134" i="1"/>
  <c r="S134" i="1"/>
  <c r="Q134" i="1"/>
  <c r="I134" i="1"/>
  <c r="K134" i="1" s="1"/>
  <c r="H134" i="1"/>
  <c r="AA133" i="1"/>
  <c r="Y133" i="1"/>
  <c r="W133" i="1"/>
  <c r="U133" i="1"/>
  <c r="S133" i="1"/>
  <c r="Q133" i="1"/>
  <c r="J133" i="1" s="1"/>
  <c r="M133" i="1" s="1"/>
  <c r="I133" i="1"/>
  <c r="H133" i="1"/>
  <c r="AA132" i="1"/>
  <c r="Y132" i="1"/>
  <c r="W132" i="1"/>
  <c r="U132" i="1"/>
  <c r="S132" i="1"/>
  <c r="Q132" i="1"/>
  <c r="J132" i="1"/>
  <c r="M132" i="1" s="1"/>
  <c r="I132" i="1"/>
  <c r="K132" i="1" s="1"/>
  <c r="H132" i="1"/>
  <c r="O132" i="1" s="1"/>
  <c r="AA131" i="1"/>
  <c r="Y131" i="1"/>
  <c r="W131" i="1"/>
  <c r="U131" i="1"/>
  <c r="S131" i="1"/>
  <c r="Q131" i="1"/>
  <c r="I131" i="1"/>
  <c r="K131" i="1" s="1"/>
  <c r="H131" i="1"/>
  <c r="AA130" i="1"/>
  <c r="Y130" i="1"/>
  <c r="W130" i="1"/>
  <c r="U130" i="1"/>
  <c r="S130" i="1"/>
  <c r="Q130" i="1"/>
  <c r="I130" i="1"/>
  <c r="K130" i="1" s="1"/>
  <c r="H130" i="1"/>
  <c r="AA129" i="1"/>
  <c r="Y129" i="1"/>
  <c r="W129" i="1"/>
  <c r="U129" i="1"/>
  <c r="S129" i="1"/>
  <c r="Q129" i="1"/>
  <c r="I129" i="1"/>
  <c r="H129" i="1"/>
  <c r="AA128" i="1"/>
  <c r="Y128" i="1"/>
  <c r="W128" i="1"/>
  <c r="U128" i="1"/>
  <c r="S128" i="1"/>
  <c r="Q128" i="1"/>
  <c r="J128" i="1"/>
  <c r="M128" i="1" s="1"/>
  <c r="I128" i="1"/>
  <c r="H128" i="1"/>
  <c r="O128" i="1" s="1"/>
  <c r="AA124" i="1"/>
  <c r="Y124" i="1"/>
  <c r="J124" i="1" s="1"/>
  <c r="M124" i="1" s="1"/>
  <c r="W124" i="1"/>
  <c r="U124" i="1"/>
  <c r="S124" i="1"/>
  <c r="Q124" i="1"/>
  <c r="I124" i="1"/>
  <c r="K124" i="1" s="1"/>
  <c r="H124" i="1"/>
  <c r="AA123" i="1"/>
  <c r="Y123" i="1"/>
  <c r="W123" i="1"/>
  <c r="U123" i="1"/>
  <c r="S123" i="1"/>
  <c r="Q123" i="1"/>
  <c r="J123" i="1" s="1"/>
  <c r="M123" i="1" s="1"/>
  <c r="I123" i="1"/>
  <c r="H123" i="1"/>
  <c r="AA122" i="1"/>
  <c r="Y122" i="1"/>
  <c r="W122" i="1"/>
  <c r="U122" i="1"/>
  <c r="S122" i="1"/>
  <c r="Q122" i="1"/>
  <c r="J122" i="1"/>
  <c r="M122" i="1" s="1"/>
  <c r="I122" i="1"/>
  <c r="H122" i="1"/>
  <c r="O122" i="1" s="1"/>
  <c r="AA121" i="1"/>
  <c r="Y121" i="1"/>
  <c r="W121" i="1"/>
  <c r="U121" i="1"/>
  <c r="S121" i="1"/>
  <c r="Q121" i="1"/>
  <c r="I121" i="1"/>
  <c r="N121" i="1" s="1"/>
  <c r="H121" i="1"/>
  <c r="AA120" i="1"/>
  <c r="Y120" i="1"/>
  <c r="W120" i="1"/>
  <c r="U120" i="1"/>
  <c r="S120" i="1"/>
  <c r="Q120" i="1"/>
  <c r="J120" i="1"/>
  <c r="M120" i="1" s="1"/>
  <c r="I120" i="1"/>
  <c r="K120" i="1" s="1"/>
  <c r="H120" i="1"/>
  <c r="O120" i="1" s="1"/>
  <c r="AA119" i="1"/>
  <c r="Y119" i="1"/>
  <c r="W119" i="1"/>
  <c r="U119" i="1"/>
  <c r="U125" i="1" s="1"/>
  <c r="U169" i="1" s="1"/>
  <c r="S119" i="1"/>
  <c r="Q119" i="1"/>
  <c r="J119" i="1" s="1"/>
  <c r="M119" i="1" s="1"/>
  <c r="I119" i="1"/>
  <c r="K119" i="1" s="1"/>
  <c r="H119" i="1"/>
  <c r="AA118" i="1"/>
  <c r="Y118" i="1"/>
  <c r="W118" i="1"/>
  <c r="U118" i="1"/>
  <c r="S118" i="1"/>
  <c r="Q118" i="1"/>
  <c r="I118" i="1"/>
  <c r="H118" i="1"/>
  <c r="AA117" i="1"/>
  <c r="AA125" i="1" s="1"/>
  <c r="AA169" i="1" s="1"/>
  <c r="Y117" i="1"/>
  <c r="W117" i="1"/>
  <c r="W125" i="1" s="1"/>
  <c r="W169" i="1" s="1"/>
  <c r="U117" i="1"/>
  <c r="S117" i="1"/>
  <c r="S125" i="1" s="1"/>
  <c r="S169" i="1" s="1"/>
  <c r="Q117" i="1"/>
  <c r="N117" i="1"/>
  <c r="I117" i="1"/>
  <c r="H117" i="1"/>
  <c r="H115" i="1"/>
  <c r="H168" i="1" s="1"/>
  <c r="AA114" i="1"/>
  <c r="Y114" i="1"/>
  <c r="W114" i="1"/>
  <c r="U114" i="1"/>
  <c r="S114" i="1"/>
  <c r="Q114" i="1"/>
  <c r="L114" i="1"/>
  <c r="I114" i="1"/>
  <c r="K114" i="1" s="1"/>
  <c r="H114" i="1"/>
  <c r="AA113" i="1"/>
  <c r="Y113" i="1"/>
  <c r="J113" i="1" s="1"/>
  <c r="M113" i="1" s="1"/>
  <c r="W113" i="1"/>
  <c r="U113" i="1"/>
  <c r="S113" i="1"/>
  <c r="Q113" i="1"/>
  <c r="I113" i="1"/>
  <c r="H113" i="1"/>
  <c r="AA112" i="1"/>
  <c r="Y112" i="1"/>
  <c r="W112" i="1"/>
  <c r="U112" i="1"/>
  <c r="S112" i="1"/>
  <c r="Q112" i="1"/>
  <c r="I112" i="1"/>
  <c r="K112" i="1" s="1"/>
  <c r="H112" i="1"/>
  <c r="AA111" i="1"/>
  <c r="Y111" i="1"/>
  <c r="W111" i="1"/>
  <c r="U111" i="1"/>
  <c r="S111" i="1"/>
  <c r="J111" i="1" s="1"/>
  <c r="M111" i="1" s="1"/>
  <c r="Q111" i="1"/>
  <c r="O111" i="1"/>
  <c r="I111" i="1"/>
  <c r="K111" i="1" s="1"/>
  <c r="H111" i="1"/>
  <c r="AA110" i="1"/>
  <c r="Y110" i="1"/>
  <c r="W110" i="1"/>
  <c r="U110" i="1"/>
  <c r="S110" i="1"/>
  <c r="J110" i="1" s="1"/>
  <c r="M110" i="1" s="1"/>
  <c r="Q110" i="1"/>
  <c r="O110" i="1"/>
  <c r="I110" i="1"/>
  <c r="K110" i="1" s="1"/>
  <c r="H110" i="1"/>
  <c r="AA109" i="1"/>
  <c r="Y109" i="1"/>
  <c r="W109" i="1"/>
  <c r="U109" i="1"/>
  <c r="S109" i="1"/>
  <c r="J109" i="1" s="1"/>
  <c r="M109" i="1" s="1"/>
  <c r="Q109" i="1"/>
  <c r="O109" i="1"/>
  <c r="I109" i="1"/>
  <c r="K109" i="1" s="1"/>
  <c r="H109" i="1"/>
  <c r="AA108" i="1"/>
  <c r="Y108" i="1"/>
  <c r="W108" i="1"/>
  <c r="U108" i="1"/>
  <c r="S108" i="1"/>
  <c r="Q108" i="1"/>
  <c r="J108" i="1"/>
  <c r="M108" i="1" s="1"/>
  <c r="I108" i="1"/>
  <c r="N108" i="1" s="1"/>
  <c r="H108" i="1"/>
  <c r="O108" i="1" s="1"/>
  <c r="AA107" i="1"/>
  <c r="Y107" i="1"/>
  <c r="W107" i="1"/>
  <c r="U107" i="1"/>
  <c r="S107" i="1"/>
  <c r="Q107" i="1"/>
  <c r="I107" i="1"/>
  <c r="K107" i="1" s="1"/>
  <c r="H107" i="1"/>
  <c r="AA106" i="1"/>
  <c r="Y106" i="1"/>
  <c r="W106" i="1"/>
  <c r="U106" i="1"/>
  <c r="S106" i="1"/>
  <c r="Q106" i="1"/>
  <c r="I106" i="1"/>
  <c r="K106" i="1" s="1"/>
  <c r="H106" i="1"/>
  <c r="AA105" i="1"/>
  <c r="Y105" i="1"/>
  <c r="W105" i="1"/>
  <c r="U105" i="1"/>
  <c r="S105" i="1"/>
  <c r="Q105" i="1"/>
  <c r="I105" i="1"/>
  <c r="K105" i="1" s="1"/>
  <c r="H105" i="1"/>
  <c r="AA104" i="1"/>
  <c r="Y104" i="1"/>
  <c r="W104" i="1"/>
  <c r="U104" i="1"/>
  <c r="S104" i="1"/>
  <c r="Q104" i="1"/>
  <c r="I104" i="1"/>
  <c r="K104" i="1" s="1"/>
  <c r="H104" i="1"/>
  <c r="AA103" i="1"/>
  <c r="Y103" i="1"/>
  <c r="W103" i="1"/>
  <c r="U103" i="1"/>
  <c r="S103" i="1"/>
  <c r="Q103" i="1"/>
  <c r="I103" i="1"/>
  <c r="K103" i="1" s="1"/>
  <c r="H103" i="1"/>
  <c r="AA102" i="1"/>
  <c r="Y102" i="1"/>
  <c r="W102" i="1"/>
  <c r="U102" i="1"/>
  <c r="S102" i="1"/>
  <c r="Q102" i="1"/>
  <c r="I102" i="1"/>
  <c r="K102" i="1" s="1"/>
  <c r="H102" i="1"/>
  <c r="AA101" i="1"/>
  <c r="Y101" i="1"/>
  <c r="W101" i="1"/>
  <c r="U101" i="1"/>
  <c r="S101" i="1"/>
  <c r="Q101" i="1"/>
  <c r="I101" i="1"/>
  <c r="K101" i="1" s="1"/>
  <c r="H101" i="1"/>
  <c r="AA100" i="1"/>
  <c r="Y100" i="1"/>
  <c r="W100" i="1"/>
  <c r="U100" i="1"/>
  <c r="S100" i="1"/>
  <c r="Q100" i="1"/>
  <c r="I100" i="1"/>
  <c r="N100" i="1" s="1"/>
  <c r="H100" i="1"/>
  <c r="AA99" i="1"/>
  <c r="Y99" i="1"/>
  <c r="W99" i="1"/>
  <c r="U99" i="1"/>
  <c r="S99" i="1"/>
  <c r="Q99" i="1"/>
  <c r="I99" i="1"/>
  <c r="K99" i="1" s="1"/>
  <c r="H99" i="1"/>
  <c r="AA98" i="1"/>
  <c r="Y98" i="1"/>
  <c r="W98" i="1"/>
  <c r="U98" i="1"/>
  <c r="S98" i="1"/>
  <c r="Q98" i="1"/>
  <c r="I98" i="1"/>
  <c r="N98" i="1" s="1"/>
  <c r="H98" i="1"/>
  <c r="AA97" i="1"/>
  <c r="Y97" i="1"/>
  <c r="W97" i="1"/>
  <c r="U97" i="1"/>
  <c r="S97" i="1"/>
  <c r="Q97" i="1"/>
  <c r="I97" i="1"/>
  <c r="K97" i="1" s="1"/>
  <c r="H97" i="1"/>
  <c r="AA96" i="1"/>
  <c r="Y96" i="1"/>
  <c r="W96" i="1"/>
  <c r="U96" i="1"/>
  <c r="S96" i="1"/>
  <c r="Q96" i="1"/>
  <c r="I96" i="1"/>
  <c r="K96" i="1" s="1"/>
  <c r="H96" i="1"/>
  <c r="AA95" i="1"/>
  <c r="Y95" i="1"/>
  <c r="W95" i="1"/>
  <c r="U95" i="1"/>
  <c r="S95" i="1"/>
  <c r="Q95" i="1"/>
  <c r="I95" i="1"/>
  <c r="N95" i="1" s="1"/>
  <c r="H95" i="1"/>
  <c r="AA94" i="1"/>
  <c r="Y94" i="1"/>
  <c r="W94" i="1"/>
  <c r="U94" i="1"/>
  <c r="S94" i="1"/>
  <c r="Q94" i="1"/>
  <c r="I94" i="1"/>
  <c r="K94" i="1" s="1"/>
  <c r="H94" i="1"/>
  <c r="AA93" i="1"/>
  <c r="Y93" i="1"/>
  <c r="W93" i="1"/>
  <c r="U93" i="1"/>
  <c r="S93" i="1"/>
  <c r="Q93" i="1"/>
  <c r="I93" i="1"/>
  <c r="N93" i="1" s="1"/>
  <c r="H93" i="1"/>
  <c r="AA92" i="1"/>
  <c r="Y92" i="1"/>
  <c r="W92" i="1"/>
  <c r="U92" i="1"/>
  <c r="S92" i="1"/>
  <c r="Q92" i="1"/>
  <c r="I92" i="1"/>
  <c r="K92" i="1" s="1"/>
  <c r="H92" i="1"/>
  <c r="AA91" i="1"/>
  <c r="Y91" i="1"/>
  <c r="W91" i="1"/>
  <c r="U91" i="1"/>
  <c r="S91" i="1"/>
  <c r="Q91" i="1"/>
  <c r="I91" i="1"/>
  <c r="K91" i="1" s="1"/>
  <c r="H91" i="1"/>
  <c r="AA90" i="1"/>
  <c r="Y90" i="1"/>
  <c r="W90" i="1"/>
  <c r="U90" i="1"/>
  <c r="S90" i="1"/>
  <c r="Q90" i="1"/>
  <c r="I90" i="1"/>
  <c r="N90" i="1" s="1"/>
  <c r="H90" i="1"/>
  <c r="AA89" i="1"/>
  <c r="Y89" i="1"/>
  <c r="W89" i="1"/>
  <c r="U89" i="1"/>
  <c r="S89" i="1"/>
  <c r="Q89" i="1"/>
  <c r="I89" i="1"/>
  <c r="N89" i="1" s="1"/>
  <c r="H89" i="1"/>
  <c r="AA88" i="1"/>
  <c r="Y88" i="1"/>
  <c r="W88" i="1"/>
  <c r="U88" i="1"/>
  <c r="S88" i="1"/>
  <c r="Q88" i="1"/>
  <c r="I88" i="1"/>
  <c r="K88" i="1" s="1"/>
  <c r="H88" i="1"/>
  <c r="AA87" i="1"/>
  <c r="Y87" i="1"/>
  <c r="W87" i="1"/>
  <c r="U87" i="1"/>
  <c r="S87" i="1"/>
  <c r="Q87" i="1"/>
  <c r="I87" i="1"/>
  <c r="H87" i="1"/>
  <c r="AA86" i="1"/>
  <c r="Y86" i="1"/>
  <c r="W86" i="1"/>
  <c r="U86" i="1"/>
  <c r="S86" i="1"/>
  <c r="Q86" i="1"/>
  <c r="I86" i="1"/>
  <c r="K86" i="1" s="1"/>
  <c r="H86" i="1"/>
  <c r="AA85" i="1"/>
  <c r="Y85" i="1"/>
  <c r="W85" i="1"/>
  <c r="U85" i="1"/>
  <c r="S85" i="1"/>
  <c r="Q85" i="1"/>
  <c r="I85" i="1"/>
  <c r="H85" i="1"/>
  <c r="AA84" i="1"/>
  <c r="Y84" i="1"/>
  <c r="W84" i="1"/>
  <c r="U84" i="1"/>
  <c r="S84" i="1"/>
  <c r="Q84" i="1"/>
  <c r="K84" i="1"/>
  <c r="I84" i="1"/>
  <c r="H84" i="1"/>
  <c r="AA83" i="1"/>
  <c r="Y83" i="1"/>
  <c r="W83" i="1"/>
  <c r="U83" i="1"/>
  <c r="S83" i="1"/>
  <c r="Q83" i="1"/>
  <c r="I83" i="1"/>
  <c r="H83" i="1"/>
  <c r="AA82" i="1"/>
  <c r="Y82" i="1"/>
  <c r="W82" i="1"/>
  <c r="U82" i="1"/>
  <c r="S82" i="1"/>
  <c r="Q82" i="1"/>
  <c r="I82" i="1"/>
  <c r="K82" i="1" s="1"/>
  <c r="H82" i="1"/>
  <c r="AA81" i="1"/>
  <c r="Y81" i="1"/>
  <c r="W81" i="1"/>
  <c r="U81" i="1"/>
  <c r="S81" i="1"/>
  <c r="Q81" i="1"/>
  <c r="I81" i="1"/>
  <c r="H81" i="1"/>
  <c r="AA80" i="1"/>
  <c r="Y80" i="1"/>
  <c r="W80" i="1"/>
  <c r="U80" i="1"/>
  <c r="S80" i="1"/>
  <c r="Q80" i="1"/>
  <c r="K80" i="1"/>
  <c r="I80" i="1"/>
  <c r="H80" i="1"/>
  <c r="AA79" i="1"/>
  <c r="Y79" i="1"/>
  <c r="W79" i="1"/>
  <c r="U79" i="1"/>
  <c r="S79" i="1"/>
  <c r="Q79" i="1"/>
  <c r="I79" i="1"/>
  <c r="H79" i="1"/>
  <c r="AA77" i="1"/>
  <c r="Y77" i="1"/>
  <c r="W77" i="1"/>
  <c r="U77" i="1"/>
  <c r="S77" i="1"/>
  <c r="Q77" i="1"/>
  <c r="I77" i="1"/>
  <c r="K77" i="1" s="1"/>
  <c r="H77" i="1"/>
  <c r="AA76" i="1"/>
  <c r="Y76" i="1"/>
  <c r="W76" i="1"/>
  <c r="U76" i="1"/>
  <c r="S76" i="1"/>
  <c r="Q76" i="1"/>
  <c r="I76" i="1"/>
  <c r="H76" i="1"/>
  <c r="AA75" i="1"/>
  <c r="Y75" i="1"/>
  <c r="W75" i="1"/>
  <c r="U75" i="1"/>
  <c r="S75" i="1"/>
  <c r="Q75" i="1"/>
  <c r="K75" i="1"/>
  <c r="I75" i="1"/>
  <c r="H75" i="1"/>
  <c r="AA74" i="1"/>
  <c r="Y74" i="1"/>
  <c r="W74" i="1"/>
  <c r="U74" i="1"/>
  <c r="S74" i="1"/>
  <c r="Q74" i="1"/>
  <c r="I74" i="1"/>
  <c r="H74" i="1"/>
  <c r="AA73" i="1"/>
  <c r="Y73" i="1"/>
  <c r="W73" i="1"/>
  <c r="U73" i="1"/>
  <c r="S73" i="1"/>
  <c r="Q73" i="1"/>
  <c r="I73" i="1"/>
  <c r="K73" i="1" s="1"/>
  <c r="H73" i="1"/>
  <c r="AA72" i="1"/>
  <c r="Y72" i="1"/>
  <c r="W72" i="1"/>
  <c r="U72" i="1"/>
  <c r="S72" i="1"/>
  <c r="J72" i="1" s="1"/>
  <c r="M72" i="1" s="1"/>
  <c r="Q72" i="1"/>
  <c r="O72" i="1"/>
  <c r="I72" i="1"/>
  <c r="K72" i="1" s="1"/>
  <c r="H72" i="1"/>
  <c r="AA71" i="1"/>
  <c r="Y71" i="1"/>
  <c r="W71" i="1"/>
  <c r="U71" i="1"/>
  <c r="S71" i="1"/>
  <c r="Q71" i="1"/>
  <c r="I71" i="1"/>
  <c r="H71" i="1"/>
  <c r="AA70" i="1"/>
  <c r="Y70" i="1"/>
  <c r="W70" i="1"/>
  <c r="U70" i="1"/>
  <c r="S70" i="1"/>
  <c r="Q70" i="1"/>
  <c r="Q115" i="1" s="1"/>
  <c r="Q168" i="1" s="1"/>
  <c r="K70" i="1"/>
  <c r="I70" i="1"/>
  <c r="H70" i="1"/>
  <c r="AA66" i="1"/>
  <c r="Y66" i="1"/>
  <c r="W66" i="1"/>
  <c r="U66" i="1"/>
  <c r="S66" i="1"/>
  <c r="Q66" i="1"/>
  <c r="I66" i="1"/>
  <c r="K66" i="1" s="1"/>
  <c r="H66" i="1"/>
  <c r="AA65" i="1"/>
  <c r="Y65" i="1"/>
  <c r="W65" i="1"/>
  <c r="U65" i="1"/>
  <c r="S65" i="1"/>
  <c r="Q65" i="1"/>
  <c r="I65" i="1"/>
  <c r="H65" i="1"/>
  <c r="AA64" i="1"/>
  <c r="Y64" i="1"/>
  <c r="W64" i="1"/>
  <c r="U64" i="1"/>
  <c r="S64" i="1"/>
  <c r="Q64" i="1"/>
  <c r="K64" i="1"/>
  <c r="I64" i="1"/>
  <c r="H64" i="1"/>
  <c r="AA63" i="1"/>
  <c r="Y63" i="1"/>
  <c r="W63" i="1"/>
  <c r="U63" i="1"/>
  <c r="S63" i="1"/>
  <c r="Q63" i="1"/>
  <c r="I63" i="1"/>
  <c r="H63" i="1"/>
  <c r="AA62" i="1"/>
  <c r="Y62" i="1"/>
  <c r="W62" i="1"/>
  <c r="U62" i="1"/>
  <c r="S62" i="1"/>
  <c r="Q62" i="1"/>
  <c r="I62" i="1"/>
  <c r="K62" i="1" s="1"/>
  <c r="H62" i="1"/>
  <c r="AA61" i="1"/>
  <c r="Y61" i="1"/>
  <c r="W61" i="1"/>
  <c r="U61" i="1"/>
  <c r="S61" i="1"/>
  <c r="Q61" i="1"/>
  <c r="I61" i="1"/>
  <c r="H61" i="1"/>
  <c r="AA60" i="1"/>
  <c r="Y60" i="1"/>
  <c r="W60" i="1"/>
  <c r="U60" i="1"/>
  <c r="S60" i="1"/>
  <c r="Q60" i="1"/>
  <c r="K60" i="1"/>
  <c r="I60" i="1"/>
  <c r="H60" i="1"/>
  <c r="AA59" i="1"/>
  <c r="Y59" i="1"/>
  <c r="W59" i="1"/>
  <c r="U59" i="1"/>
  <c r="S59" i="1"/>
  <c r="Q59" i="1"/>
  <c r="I59" i="1"/>
  <c r="H59" i="1"/>
  <c r="AA58" i="1"/>
  <c r="Y58" i="1"/>
  <c r="W58" i="1"/>
  <c r="U58" i="1"/>
  <c r="S58" i="1"/>
  <c r="Q58" i="1"/>
  <c r="I58" i="1"/>
  <c r="K58" i="1" s="1"/>
  <c r="H58" i="1"/>
  <c r="AA57" i="1"/>
  <c r="AA67" i="1" s="1"/>
  <c r="AA167" i="1" s="1"/>
  <c r="Y57" i="1"/>
  <c r="Y67" i="1" s="1"/>
  <c r="Y167" i="1" s="1"/>
  <c r="W57" i="1"/>
  <c r="U57" i="1"/>
  <c r="U67" i="1" s="1"/>
  <c r="U167" i="1" s="1"/>
  <c r="S57" i="1"/>
  <c r="Q57" i="1"/>
  <c r="Q67" i="1" s="1"/>
  <c r="Q167" i="1" s="1"/>
  <c r="I57" i="1"/>
  <c r="H57" i="1"/>
  <c r="H67" i="1" s="1"/>
  <c r="H167" i="1" s="1"/>
  <c r="S55" i="1"/>
  <c r="S166" i="1" s="1"/>
  <c r="AA54" i="1"/>
  <c r="AA55" i="1" s="1"/>
  <c r="AA166" i="1" s="1"/>
  <c r="Y54" i="1"/>
  <c r="Y55" i="1" s="1"/>
  <c r="Y166" i="1" s="1"/>
  <c r="W54" i="1"/>
  <c r="W55" i="1" s="1"/>
  <c r="W166" i="1" s="1"/>
  <c r="U54" i="1"/>
  <c r="U55" i="1" s="1"/>
  <c r="U166" i="1" s="1"/>
  <c r="S54" i="1"/>
  <c r="Q54" i="1"/>
  <c r="Q55" i="1" s="1"/>
  <c r="Q166" i="1" s="1"/>
  <c r="I54" i="1"/>
  <c r="H54" i="1"/>
  <c r="H55" i="1" s="1"/>
  <c r="H166" i="1" s="1"/>
  <c r="AA51" i="1"/>
  <c r="Y51" i="1"/>
  <c r="W51" i="1"/>
  <c r="U51" i="1"/>
  <c r="S51" i="1"/>
  <c r="J51" i="1" s="1"/>
  <c r="M51" i="1" s="1"/>
  <c r="Q51" i="1"/>
  <c r="O51" i="1"/>
  <c r="I51" i="1"/>
  <c r="H51" i="1"/>
  <c r="AA50" i="1"/>
  <c r="Y50" i="1"/>
  <c r="W50" i="1"/>
  <c r="U50" i="1"/>
  <c r="S50" i="1"/>
  <c r="Q50" i="1"/>
  <c r="I50" i="1"/>
  <c r="K50" i="1" s="1"/>
  <c r="H50" i="1"/>
  <c r="AA49" i="1"/>
  <c r="Y49" i="1"/>
  <c r="W49" i="1"/>
  <c r="W52" i="1" s="1"/>
  <c r="W165" i="1" s="1"/>
  <c r="U49" i="1"/>
  <c r="U52" i="1" s="1"/>
  <c r="U165" i="1" s="1"/>
  <c r="S49" i="1"/>
  <c r="J49" i="1" s="1"/>
  <c r="M49" i="1" s="1"/>
  <c r="Q49" i="1"/>
  <c r="Q52" i="1" s="1"/>
  <c r="Q165" i="1" s="1"/>
  <c r="O49" i="1"/>
  <c r="I49" i="1"/>
  <c r="H49" i="1"/>
  <c r="H52" i="1" s="1"/>
  <c r="H165" i="1" s="1"/>
  <c r="AA46" i="1"/>
  <c r="Y46" i="1"/>
  <c r="W46" i="1"/>
  <c r="U46" i="1"/>
  <c r="S46" i="1"/>
  <c r="Q46" i="1"/>
  <c r="I46" i="1"/>
  <c r="H46" i="1"/>
  <c r="AA45" i="1"/>
  <c r="Y45" i="1"/>
  <c r="W45" i="1"/>
  <c r="U45" i="1"/>
  <c r="S45" i="1"/>
  <c r="J45" i="1" s="1"/>
  <c r="M45" i="1" s="1"/>
  <c r="Q45" i="1"/>
  <c r="O45" i="1"/>
  <c r="I45" i="1"/>
  <c r="K45" i="1" s="1"/>
  <c r="H45" i="1"/>
  <c r="AA44" i="1"/>
  <c r="Y44" i="1"/>
  <c r="W44" i="1"/>
  <c r="U44" i="1"/>
  <c r="S44" i="1"/>
  <c r="Q44" i="1"/>
  <c r="I44" i="1"/>
  <c r="H44" i="1"/>
  <c r="AA43" i="1"/>
  <c r="Y43" i="1"/>
  <c r="W43" i="1"/>
  <c r="W47" i="1" s="1"/>
  <c r="W164" i="1" s="1"/>
  <c r="U43" i="1"/>
  <c r="U47" i="1" s="1"/>
  <c r="U164" i="1" s="1"/>
  <c r="S43" i="1"/>
  <c r="J43" i="1" s="1"/>
  <c r="M43" i="1" s="1"/>
  <c r="Q43" i="1"/>
  <c r="Q47" i="1" s="1"/>
  <c r="Q164" i="1" s="1"/>
  <c r="O43" i="1"/>
  <c r="I43" i="1"/>
  <c r="K43" i="1" s="1"/>
  <c r="H43" i="1"/>
  <c r="H47" i="1" s="1"/>
  <c r="H164" i="1" s="1"/>
  <c r="AA40" i="1"/>
  <c r="Y40" i="1"/>
  <c r="W40" i="1"/>
  <c r="U40" i="1"/>
  <c r="S40" i="1"/>
  <c r="Q40" i="1"/>
  <c r="I40" i="1"/>
  <c r="K40" i="1" s="1"/>
  <c r="H40" i="1"/>
  <c r="AA39" i="1"/>
  <c r="Y39" i="1"/>
  <c r="W39" i="1"/>
  <c r="U39" i="1"/>
  <c r="S39" i="1"/>
  <c r="J39" i="1" s="1"/>
  <c r="M39" i="1" s="1"/>
  <c r="Q39" i="1"/>
  <c r="O39" i="1"/>
  <c r="I39" i="1"/>
  <c r="H39" i="1"/>
  <c r="AA38" i="1"/>
  <c r="Y38" i="1"/>
  <c r="W38" i="1"/>
  <c r="U38" i="1"/>
  <c r="S38" i="1"/>
  <c r="Q38" i="1"/>
  <c r="I38" i="1"/>
  <c r="K38" i="1" s="1"/>
  <c r="H38" i="1"/>
  <c r="AA37" i="1"/>
  <c r="Y37" i="1"/>
  <c r="W37" i="1"/>
  <c r="U37" i="1"/>
  <c r="S37" i="1"/>
  <c r="J37" i="1" s="1"/>
  <c r="M37" i="1" s="1"/>
  <c r="Q37" i="1"/>
  <c r="O37" i="1"/>
  <c r="I37" i="1"/>
  <c r="H37" i="1"/>
  <c r="AA36" i="1"/>
  <c r="Y36" i="1"/>
  <c r="W36" i="1"/>
  <c r="U36" i="1"/>
  <c r="S36" i="1"/>
  <c r="Q36" i="1"/>
  <c r="I36" i="1"/>
  <c r="K36" i="1" s="1"/>
  <c r="H36" i="1"/>
  <c r="AA35" i="1"/>
  <c r="Y35" i="1"/>
  <c r="W35" i="1"/>
  <c r="U35" i="1"/>
  <c r="S35" i="1"/>
  <c r="J35" i="1" s="1"/>
  <c r="M35" i="1" s="1"/>
  <c r="Q35" i="1"/>
  <c r="O35" i="1"/>
  <c r="I35" i="1"/>
  <c r="H35" i="1"/>
  <c r="AA34" i="1"/>
  <c r="Y34" i="1"/>
  <c r="W34" i="1"/>
  <c r="U34" i="1"/>
  <c r="S34" i="1"/>
  <c r="Q34" i="1"/>
  <c r="I34" i="1"/>
  <c r="K34" i="1" s="1"/>
  <c r="H34" i="1"/>
  <c r="AA33" i="1"/>
  <c r="Y33" i="1"/>
  <c r="W33" i="1"/>
  <c r="U33" i="1"/>
  <c r="S33" i="1"/>
  <c r="J33" i="1" s="1"/>
  <c r="M33" i="1" s="1"/>
  <c r="Q33" i="1"/>
  <c r="O33" i="1"/>
  <c r="I33" i="1"/>
  <c r="H33" i="1"/>
  <c r="AA32" i="1"/>
  <c r="Y32" i="1"/>
  <c r="W32" i="1"/>
  <c r="U32" i="1"/>
  <c r="S32" i="1"/>
  <c r="Q32" i="1"/>
  <c r="I32" i="1"/>
  <c r="K32" i="1" s="1"/>
  <c r="H32" i="1"/>
  <c r="AA31" i="1"/>
  <c r="Y31" i="1"/>
  <c r="W31" i="1"/>
  <c r="U31" i="1"/>
  <c r="S31" i="1"/>
  <c r="J31" i="1" s="1"/>
  <c r="M31" i="1" s="1"/>
  <c r="Q31" i="1"/>
  <c r="O31" i="1"/>
  <c r="I31" i="1"/>
  <c r="H31" i="1"/>
  <c r="AA30" i="1"/>
  <c r="Y30" i="1"/>
  <c r="W30" i="1"/>
  <c r="U30" i="1"/>
  <c r="S30" i="1"/>
  <c r="Q30" i="1"/>
  <c r="I30" i="1"/>
  <c r="K30" i="1" s="1"/>
  <c r="H30" i="1"/>
  <c r="AA29" i="1"/>
  <c r="Y29" i="1"/>
  <c r="W29" i="1"/>
  <c r="U29" i="1"/>
  <c r="U41" i="1" s="1"/>
  <c r="U163" i="1" s="1"/>
  <c r="S29" i="1"/>
  <c r="J29" i="1" s="1"/>
  <c r="Q29" i="1"/>
  <c r="Q41" i="1" s="1"/>
  <c r="Q163" i="1" s="1"/>
  <c r="O29" i="1"/>
  <c r="I29" i="1"/>
  <c r="H29" i="1"/>
  <c r="H41" i="1" s="1"/>
  <c r="H163" i="1" s="1"/>
  <c r="AA26" i="1"/>
  <c r="Y26" i="1"/>
  <c r="W26" i="1"/>
  <c r="U26" i="1"/>
  <c r="S26" i="1"/>
  <c r="Q26" i="1"/>
  <c r="I26" i="1"/>
  <c r="H26" i="1"/>
  <c r="AA25" i="1"/>
  <c r="AA27" i="1" s="1"/>
  <c r="AA162" i="1" s="1"/>
  <c r="Y25" i="1"/>
  <c r="W25" i="1"/>
  <c r="U25" i="1"/>
  <c r="S25" i="1"/>
  <c r="J25" i="1" s="1"/>
  <c r="M25" i="1" s="1"/>
  <c r="Q25" i="1"/>
  <c r="O25" i="1"/>
  <c r="I25" i="1"/>
  <c r="K25" i="1" s="1"/>
  <c r="H25" i="1"/>
  <c r="AA24" i="1"/>
  <c r="Y24" i="1"/>
  <c r="Y27" i="1" s="1"/>
  <c r="Y162" i="1" s="1"/>
  <c r="W24" i="1"/>
  <c r="U24" i="1"/>
  <c r="U27" i="1" s="1"/>
  <c r="U162" i="1" s="1"/>
  <c r="S24" i="1"/>
  <c r="Q24" i="1"/>
  <c r="Q27" i="1" s="1"/>
  <c r="Q162" i="1" s="1"/>
  <c r="I24" i="1"/>
  <c r="H24" i="1"/>
  <c r="H27" i="1" s="1"/>
  <c r="H162" i="1" s="1"/>
  <c r="AA21" i="1"/>
  <c r="Y21" i="1"/>
  <c r="W21" i="1"/>
  <c r="U21" i="1"/>
  <c r="S21" i="1"/>
  <c r="Q21" i="1"/>
  <c r="I21" i="1"/>
  <c r="H21" i="1"/>
  <c r="AA20" i="1"/>
  <c r="Y20" i="1"/>
  <c r="W20" i="1"/>
  <c r="U20" i="1"/>
  <c r="S20" i="1"/>
  <c r="J20" i="1" s="1"/>
  <c r="M20" i="1" s="1"/>
  <c r="Q20" i="1"/>
  <c r="O20" i="1"/>
  <c r="I20" i="1"/>
  <c r="K20" i="1" s="1"/>
  <c r="H20" i="1"/>
  <c r="AA19" i="1"/>
  <c r="Y19" i="1"/>
  <c r="W19" i="1"/>
  <c r="U19" i="1"/>
  <c r="S19" i="1"/>
  <c r="Q19" i="1"/>
  <c r="I19" i="1"/>
  <c r="H19" i="1"/>
  <c r="AA18" i="1"/>
  <c r="Y18" i="1"/>
  <c r="W18" i="1"/>
  <c r="U18" i="1"/>
  <c r="S18" i="1"/>
  <c r="J18" i="1" s="1"/>
  <c r="M18" i="1" s="1"/>
  <c r="Q18" i="1"/>
  <c r="O18" i="1"/>
  <c r="I18" i="1"/>
  <c r="K18" i="1" s="1"/>
  <c r="H18" i="1"/>
  <c r="AA17" i="1"/>
  <c r="Y17" i="1"/>
  <c r="W17" i="1"/>
  <c r="U17" i="1"/>
  <c r="S17" i="1"/>
  <c r="Q17" i="1"/>
  <c r="I17" i="1"/>
  <c r="H17" i="1"/>
  <c r="AA16" i="1"/>
  <c r="Y16" i="1"/>
  <c r="W16" i="1"/>
  <c r="U16" i="1"/>
  <c r="S16" i="1"/>
  <c r="J16" i="1" s="1"/>
  <c r="M16" i="1" s="1"/>
  <c r="Q16" i="1"/>
  <c r="O16" i="1"/>
  <c r="I16" i="1"/>
  <c r="K16" i="1" s="1"/>
  <c r="H16" i="1"/>
  <c r="AA15" i="1"/>
  <c r="Y15" i="1"/>
  <c r="W15" i="1"/>
  <c r="U15" i="1"/>
  <c r="S15" i="1"/>
  <c r="Q15" i="1"/>
  <c r="I15" i="1"/>
  <c r="H15" i="1"/>
  <c r="AA14" i="1"/>
  <c r="AA22" i="1" s="1"/>
  <c r="AA161" i="1" s="1"/>
  <c r="Y14" i="1"/>
  <c r="W14" i="1"/>
  <c r="U14" i="1"/>
  <c r="S14" i="1"/>
  <c r="J14" i="1" s="1"/>
  <c r="M14" i="1" s="1"/>
  <c r="Q14" i="1"/>
  <c r="O14" i="1"/>
  <c r="I14" i="1"/>
  <c r="K14" i="1" s="1"/>
  <c r="H14" i="1"/>
  <c r="AA13" i="1"/>
  <c r="Y13" i="1"/>
  <c r="Y22" i="1" s="1"/>
  <c r="Y161" i="1" s="1"/>
  <c r="W13" i="1"/>
  <c r="W22" i="1" s="1"/>
  <c r="W161" i="1" s="1"/>
  <c r="U13" i="1"/>
  <c r="U22" i="1" s="1"/>
  <c r="U161" i="1" s="1"/>
  <c r="S13" i="1"/>
  <c r="Q13" i="1"/>
  <c r="Q22" i="1" s="1"/>
  <c r="Q161" i="1" s="1"/>
  <c r="I13" i="1"/>
  <c r="H13" i="1"/>
  <c r="H22" i="1" s="1"/>
  <c r="H161" i="1" s="1"/>
  <c r="A3" i="1"/>
  <c r="AA41" i="1" l="1"/>
  <c r="AA163" i="1" s="1"/>
  <c r="AA47" i="1"/>
  <c r="AA164" i="1" s="1"/>
  <c r="AA52" i="1"/>
  <c r="AA165" i="1" s="1"/>
  <c r="J114" i="1"/>
  <c r="M114" i="1" s="1"/>
  <c r="J118" i="1"/>
  <c r="M118" i="1" s="1"/>
  <c r="L119" i="1"/>
  <c r="J129" i="1"/>
  <c r="M129" i="1" s="1"/>
  <c r="J130" i="1"/>
  <c r="M130" i="1" s="1"/>
  <c r="J137" i="1"/>
  <c r="M137" i="1" s="1"/>
  <c r="J138" i="1"/>
  <c r="M138" i="1" s="1"/>
  <c r="J146" i="1"/>
  <c r="M146" i="1" s="1"/>
  <c r="L149" i="1"/>
  <c r="AA151" i="1"/>
  <c r="AA171" i="1" s="1"/>
  <c r="J13" i="1"/>
  <c r="J15" i="1"/>
  <c r="J17" i="1"/>
  <c r="J19" i="1"/>
  <c r="J21" i="1"/>
  <c r="K123" i="1"/>
  <c r="L123" i="1"/>
  <c r="K129" i="1"/>
  <c r="L129" i="1"/>
  <c r="K133" i="1"/>
  <c r="L133" i="1"/>
  <c r="K137" i="1"/>
  <c r="L137" i="1"/>
  <c r="K142" i="1"/>
  <c r="L142" i="1"/>
  <c r="K146" i="1"/>
  <c r="L146" i="1"/>
  <c r="J24" i="1"/>
  <c r="J27" i="1" s="1"/>
  <c r="J162" i="1" s="1"/>
  <c r="J26" i="1"/>
  <c r="Y41" i="1"/>
  <c r="Y163" i="1" s="1"/>
  <c r="J30" i="1"/>
  <c r="J32" i="1"/>
  <c r="J34" i="1"/>
  <c r="J36" i="1"/>
  <c r="J38" i="1"/>
  <c r="J40" i="1"/>
  <c r="Y47" i="1"/>
  <c r="Y164" i="1" s="1"/>
  <c r="J44" i="1"/>
  <c r="J46" i="1"/>
  <c r="Y52" i="1"/>
  <c r="Y165" i="1" s="1"/>
  <c r="J50" i="1"/>
  <c r="J54" i="1"/>
  <c r="O54" i="1" s="1"/>
  <c r="O55" i="1" s="1"/>
  <c r="O166" i="1" s="1"/>
  <c r="J57" i="1"/>
  <c r="J58" i="1"/>
  <c r="N120" i="1"/>
  <c r="O124" i="1"/>
  <c r="O130" i="1"/>
  <c r="O134" i="1"/>
  <c r="O138" i="1"/>
  <c r="Y147" i="1"/>
  <c r="Y170" i="1" s="1"/>
  <c r="O143" i="1"/>
  <c r="N150" i="1"/>
  <c r="J59" i="1"/>
  <c r="J60" i="1"/>
  <c r="J61" i="1"/>
  <c r="J62" i="1"/>
  <c r="J63" i="1"/>
  <c r="J64" i="1"/>
  <c r="J65" i="1"/>
  <c r="J66" i="1"/>
  <c r="J71" i="1"/>
  <c r="J73" i="1"/>
  <c r="J74" i="1"/>
  <c r="J75" i="1"/>
  <c r="J76" i="1"/>
  <c r="J77" i="1"/>
  <c r="J79" i="1"/>
  <c r="J80" i="1"/>
  <c r="J81" i="1"/>
  <c r="J82" i="1"/>
  <c r="J83" i="1"/>
  <c r="J84" i="1"/>
  <c r="J85" i="1"/>
  <c r="J86" i="1"/>
  <c r="J87" i="1"/>
  <c r="J88" i="1"/>
  <c r="M88" i="1" s="1"/>
  <c r="J89" i="1"/>
  <c r="J90" i="1"/>
  <c r="O90" i="1" s="1"/>
  <c r="J91" i="1"/>
  <c r="J92" i="1"/>
  <c r="M92" i="1" s="1"/>
  <c r="J93" i="1"/>
  <c r="J94" i="1"/>
  <c r="M94" i="1" s="1"/>
  <c r="J95" i="1"/>
  <c r="J96" i="1"/>
  <c r="M96" i="1" s="1"/>
  <c r="J97" i="1"/>
  <c r="J98" i="1"/>
  <c r="M98" i="1" s="1"/>
  <c r="J99" i="1"/>
  <c r="J100" i="1"/>
  <c r="M100" i="1" s="1"/>
  <c r="J101" i="1"/>
  <c r="J102" i="1"/>
  <c r="M102" i="1" s="1"/>
  <c r="J103" i="1"/>
  <c r="J104" i="1"/>
  <c r="M104" i="1" s="1"/>
  <c r="J105" i="1"/>
  <c r="J106" i="1"/>
  <c r="M106" i="1" s="1"/>
  <c r="J107" i="1"/>
  <c r="O113" i="1"/>
  <c r="Y115" i="1"/>
  <c r="Y168" i="1" s="1"/>
  <c r="O118" i="1"/>
  <c r="N124" i="1"/>
  <c r="N130" i="1"/>
  <c r="N134" i="1"/>
  <c r="N138" i="1"/>
  <c r="N143" i="1"/>
  <c r="J41" i="1"/>
  <c r="J163" i="1" s="1"/>
  <c r="M29" i="1"/>
  <c r="K118" i="1"/>
  <c r="N118" i="1"/>
  <c r="L118" i="1"/>
  <c r="K122" i="1"/>
  <c r="N122" i="1"/>
  <c r="L122" i="1"/>
  <c r="W27" i="1"/>
  <c r="W162" i="1" s="1"/>
  <c r="W41" i="1"/>
  <c r="W163" i="1" s="1"/>
  <c r="J55" i="1"/>
  <c r="J166" i="1" s="1"/>
  <c r="K113" i="1"/>
  <c r="N113" i="1"/>
  <c r="L113" i="1"/>
  <c r="K117" i="1"/>
  <c r="L117" i="1"/>
  <c r="K121" i="1"/>
  <c r="L121" i="1"/>
  <c r="K128" i="1"/>
  <c r="N128" i="1"/>
  <c r="L128" i="1"/>
  <c r="N131" i="1"/>
  <c r="L132" i="1"/>
  <c r="N135" i="1"/>
  <c r="L136" i="1"/>
  <c r="N140" i="1"/>
  <c r="L141" i="1"/>
  <c r="N144" i="1"/>
  <c r="L145" i="1"/>
  <c r="W67" i="1"/>
  <c r="W167" i="1" s="1"/>
  <c r="J112" i="1"/>
  <c r="M112" i="1" s="1"/>
  <c r="N114" i="1"/>
  <c r="N119" i="1"/>
  <c r="L120" i="1"/>
  <c r="J121" i="1"/>
  <c r="M121" i="1" s="1"/>
  <c r="N123" i="1"/>
  <c r="L124" i="1"/>
  <c r="W147" i="1"/>
  <c r="W170" i="1" s="1"/>
  <c r="N129" i="1"/>
  <c r="L130" i="1"/>
  <c r="L131" i="1"/>
  <c r="J131" i="1"/>
  <c r="M131" i="1" s="1"/>
  <c r="N132" i="1"/>
  <c r="N133" i="1"/>
  <c r="L134" i="1"/>
  <c r="L135" i="1"/>
  <c r="J135" i="1"/>
  <c r="M135" i="1" s="1"/>
  <c r="N136" i="1"/>
  <c r="N137" i="1"/>
  <c r="L138" i="1"/>
  <c r="L140" i="1"/>
  <c r="J140" i="1"/>
  <c r="N141" i="1"/>
  <c r="N142" i="1"/>
  <c r="L143" i="1"/>
  <c r="L144" i="1"/>
  <c r="J144" i="1"/>
  <c r="M144" i="1" s="1"/>
  <c r="N145" i="1"/>
  <c r="N146" i="1"/>
  <c r="N149" i="1"/>
  <c r="W151" i="1"/>
  <c r="W171" i="1" s="1"/>
  <c r="L150" i="1"/>
  <c r="N13" i="1"/>
  <c r="L13" i="1"/>
  <c r="N15" i="1"/>
  <c r="L15" i="1"/>
  <c r="N17" i="1"/>
  <c r="L17" i="1"/>
  <c r="N19" i="1"/>
  <c r="L19" i="1"/>
  <c r="N21" i="1"/>
  <c r="L21" i="1"/>
  <c r="S22" i="1"/>
  <c r="S161" i="1" s="1"/>
  <c r="N24" i="1"/>
  <c r="L24" i="1"/>
  <c r="N26" i="1"/>
  <c r="L26" i="1"/>
  <c r="S27" i="1"/>
  <c r="S162" i="1" s="1"/>
  <c r="N29" i="1"/>
  <c r="L29" i="1"/>
  <c r="N31" i="1"/>
  <c r="L31" i="1"/>
  <c r="N33" i="1"/>
  <c r="L33" i="1"/>
  <c r="N35" i="1"/>
  <c r="L35" i="1"/>
  <c r="N37" i="1"/>
  <c r="L37" i="1"/>
  <c r="N39" i="1"/>
  <c r="L39" i="1"/>
  <c r="N44" i="1"/>
  <c r="L44" i="1"/>
  <c r="N46" i="1"/>
  <c r="L46" i="1"/>
  <c r="S47" i="1"/>
  <c r="S164" i="1" s="1"/>
  <c r="N49" i="1"/>
  <c r="L49" i="1"/>
  <c r="N51" i="1"/>
  <c r="L51" i="1"/>
  <c r="J52" i="1"/>
  <c r="J165" i="1" s="1"/>
  <c r="S52" i="1"/>
  <c r="S165" i="1" s="1"/>
  <c r="N54" i="1"/>
  <c r="L54" i="1"/>
  <c r="N57" i="1"/>
  <c r="L57" i="1"/>
  <c r="N59" i="1"/>
  <c r="L59" i="1"/>
  <c r="N61" i="1"/>
  <c r="L61" i="1"/>
  <c r="N63" i="1"/>
  <c r="L63" i="1"/>
  <c r="N65" i="1"/>
  <c r="L65" i="1"/>
  <c r="S115" i="1"/>
  <c r="S168" i="1" s="1"/>
  <c r="J70" i="1"/>
  <c r="N71" i="1"/>
  <c r="L71" i="1"/>
  <c r="K13" i="1"/>
  <c r="N14" i="1"/>
  <c r="L14" i="1"/>
  <c r="K15" i="1"/>
  <c r="N16" i="1"/>
  <c r="L16" i="1"/>
  <c r="K17" i="1"/>
  <c r="N18" i="1"/>
  <c r="L18" i="1"/>
  <c r="K19" i="1"/>
  <c r="N20" i="1"/>
  <c r="L20" i="1"/>
  <c r="K21" i="1"/>
  <c r="K24" i="1"/>
  <c r="N25" i="1"/>
  <c r="L25" i="1"/>
  <c r="K26" i="1"/>
  <c r="K29" i="1"/>
  <c r="N30" i="1"/>
  <c r="L30" i="1"/>
  <c r="K31" i="1"/>
  <c r="N32" i="1"/>
  <c r="L32" i="1"/>
  <c r="K33" i="1"/>
  <c r="N34" i="1"/>
  <c r="L34" i="1"/>
  <c r="K35" i="1"/>
  <c r="N36" i="1"/>
  <c r="L36" i="1"/>
  <c r="K37" i="1"/>
  <c r="N38" i="1"/>
  <c r="L38" i="1"/>
  <c r="K39" i="1"/>
  <c r="N40" i="1"/>
  <c r="L40" i="1"/>
  <c r="S41" i="1"/>
  <c r="S163" i="1" s="1"/>
  <c r="N43" i="1"/>
  <c r="L43" i="1"/>
  <c r="K44" i="1"/>
  <c r="N45" i="1"/>
  <c r="L45" i="1"/>
  <c r="K46" i="1"/>
  <c r="K49" i="1"/>
  <c r="N50" i="1"/>
  <c r="L50" i="1"/>
  <c r="K51" i="1"/>
  <c r="K54" i="1"/>
  <c r="K57" i="1"/>
  <c r="N58" i="1"/>
  <c r="L58" i="1"/>
  <c r="K59" i="1"/>
  <c r="N60" i="1"/>
  <c r="L60" i="1"/>
  <c r="K61" i="1"/>
  <c r="N62" i="1"/>
  <c r="L62" i="1"/>
  <c r="K63" i="1"/>
  <c r="N64" i="1"/>
  <c r="L64" i="1"/>
  <c r="K65" i="1"/>
  <c r="N66" i="1"/>
  <c r="L66" i="1"/>
  <c r="S67" i="1"/>
  <c r="S167" i="1" s="1"/>
  <c r="N70" i="1"/>
  <c r="L70" i="1"/>
  <c r="K71" i="1"/>
  <c r="N72" i="1"/>
  <c r="L72" i="1"/>
  <c r="N74" i="1"/>
  <c r="L74" i="1"/>
  <c r="N76" i="1"/>
  <c r="L76" i="1"/>
  <c r="N79" i="1"/>
  <c r="L79" i="1"/>
  <c r="N81" i="1"/>
  <c r="L81" i="1"/>
  <c r="N83" i="1"/>
  <c r="L83" i="1"/>
  <c r="N85" i="1"/>
  <c r="L85" i="1"/>
  <c r="N87" i="1"/>
  <c r="L87" i="1"/>
  <c r="K87" i="1"/>
  <c r="O87" i="1"/>
  <c r="M87" i="1"/>
  <c r="O89" i="1"/>
  <c r="M89" i="1"/>
  <c r="M90" i="1"/>
  <c r="O91" i="1"/>
  <c r="M91" i="1"/>
  <c r="O93" i="1"/>
  <c r="M93" i="1"/>
  <c r="O94" i="1"/>
  <c r="O95" i="1"/>
  <c r="M95" i="1"/>
  <c r="O97" i="1"/>
  <c r="M97" i="1"/>
  <c r="O98" i="1"/>
  <c r="O99" i="1"/>
  <c r="M99" i="1"/>
  <c r="O101" i="1"/>
  <c r="M101" i="1"/>
  <c r="O102" i="1"/>
  <c r="O103" i="1"/>
  <c r="M103" i="1"/>
  <c r="O105" i="1"/>
  <c r="M105" i="1"/>
  <c r="O106" i="1"/>
  <c r="O107" i="1"/>
  <c r="M107" i="1"/>
  <c r="N73" i="1"/>
  <c r="L73" i="1"/>
  <c r="K74" i="1"/>
  <c r="N75" i="1"/>
  <c r="L75" i="1"/>
  <c r="K76" i="1"/>
  <c r="N77" i="1"/>
  <c r="L77" i="1"/>
  <c r="K79" i="1"/>
  <c r="W115" i="1"/>
  <c r="W168" i="1" s="1"/>
  <c r="AA115" i="1"/>
  <c r="AA168" i="1" s="1"/>
  <c r="N80" i="1"/>
  <c r="L80" i="1"/>
  <c r="K81" i="1"/>
  <c r="N82" i="1"/>
  <c r="L82" i="1"/>
  <c r="K83" i="1"/>
  <c r="N84" i="1"/>
  <c r="L84" i="1"/>
  <c r="K85" i="1"/>
  <c r="N86" i="1"/>
  <c r="L86" i="1"/>
  <c r="K89" i="1"/>
  <c r="K90" i="1"/>
  <c r="K93" i="1"/>
  <c r="K95" i="1"/>
  <c r="K98" i="1"/>
  <c r="K100" i="1"/>
  <c r="H147" i="1"/>
  <c r="H170" i="1" s="1"/>
  <c r="U115" i="1"/>
  <c r="U168" i="1" s="1"/>
  <c r="U173" i="1" s="1"/>
  <c r="L88" i="1"/>
  <c r="N88" i="1"/>
  <c r="L89" i="1"/>
  <c r="L90" i="1"/>
  <c r="L91" i="1"/>
  <c r="N91" i="1"/>
  <c r="L92" i="1"/>
  <c r="N92" i="1"/>
  <c r="L93" i="1"/>
  <c r="L94" i="1"/>
  <c r="N94" i="1"/>
  <c r="L95" i="1"/>
  <c r="L96" i="1"/>
  <c r="N96" i="1"/>
  <c r="L97" i="1"/>
  <c r="N97" i="1"/>
  <c r="L98" i="1"/>
  <c r="L99" i="1"/>
  <c r="N99" i="1"/>
  <c r="L100" i="1"/>
  <c r="L101" i="1"/>
  <c r="N101" i="1"/>
  <c r="L102" i="1"/>
  <c r="N102" i="1"/>
  <c r="L103" i="1"/>
  <c r="N103" i="1"/>
  <c r="L104" i="1"/>
  <c r="N104" i="1"/>
  <c r="L105" i="1"/>
  <c r="N105" i="1"/>
  <c r="L106" i="1"/>
  <c r="N106" i="1"/>
  <c r="L107" i="1"/>
  <c r="N107" i="1"/>
  <c r="L108" i="1"/>
  <c r="N109" i="1"/>
  <c r="L109" i="1"/>
  <c r="N111" i="1"/>
  <c r="L111" i="1"/>
  <c r="Q125" i="1"/>
  <c r="Q169" i="1" s="1"/>
  <c r="Q173" i="1" s="1"/>
  <c r="J117" i="1"/>
  <c r="O117" i="1" s="1"/>
  <c r="Y125" i="1"/>
  <c r="Y169" i="1" s="1"/>
  <c r="M140" i="1"/>
  <c r="U147" i="1"/>
  <c r="U170" i="1" s="1"/>
  <c r="Q147" i="1"/>
  <c r="Q170" i="1" s="1"/>
  <c r="Q151" i="1"/>
  <c r="Q171" i="1" s="1"/>
  <c r="J149" i="1"/>
  <c r="O149" i="1" s="1"/>
  <c r="O151" i="1" s="1"/>
  <c r="O171" i="1" s="1"/>
  <c r="AC173" i="1"/>
  <c r="AC174" i="1" s="1"/>
  <c r="AK173" i="1"/>
  <c r="AS173" i="1"/>
  <c r="AO174" i="1" s="1"/>
  <c r="BA173" i="1"/>
  <c r="BA174" i="1" s="1"/>
  <c r="BI173" i="1"/>
  <c r="BQ173" i="1"/>
  <c r="BM174" i="1" s="1"/>
  <c r="BY176" i="1"/>
  <c r="BY175" i="1"/>
  <c r="K108" i="1"/>
  <c r="N110" i="1"/>
  <c r="L110" i="1"/>
  <c r="N112" i="1"/>
  <c r="L112" i="1"/>
  <c r="O114" i="1"/>
  <c r="O119" i="1"/>
  <c r="O123" i="1"/>
  <c r="H125" i="1"/>
  <c r="H169" i="1" s="1"/>
  <c r="H173" i="1" s="1"/>
  <c r="O129" i="1"/>
  <c r="O131" i="1"/>
  <c r="O133" i="1"/>
  <c r="O140" i="1"/>
  <c r="O142" i="1"/>
  <c r="O146" i="1"/>
  <c r="H151" i="1"/>
  <c r="H171" i="1" s="1"/>
  <c r="AI174" i="1"/>
  <c r="AU174" i="1"/>
  <c r="BG174" i="1"/>
  <c r="BS174" i="1"/>
  <c r="CE174" i="1"/>
  <c r="O137" i="1" l="1"/>
  <c r="J147" i="1"/>
  <c r="J170" i="1" s="1"/>
  <c r="AA173" i="1"/>
  <c r="O104" i="1"/>
  <c r="O100" i="1"/>
  <c r="O96" i="1"/>
  <c r="O92" i="1"/>
  <c r="O88" i="1"/>
  <c r="M86" i="1"/>
  <c r="O86" i="1"/>
  <c r="M84" i="1"/>
  <c r="O84" i="1"/>
  <c r="M82" i="1"/>
  <c r="O82" i="1"/>
  <c r="M80" i="1"/>
  <c r="O80" i="1"/>
  <c r="M77" i="1"/>
  <c r="O77" i="1"/>
  <c r="M75" i="1"/>
  <c r="O75" i="1"/>
  <c r="M73" i="1"/>
  <c r="O73" i="1"/>
  <c r="M66" i="1"/>
  <c r="O66" i="1"/>
  <c r="M64" i="1"/>
  <c r="O64" i="1"/>
  <c r="M62" i="1"/>
  <c r="O62" i="1"/>
  <c r="M60" i="1"/>
  <c r="O60" i="1"/>
  <c r="M58" i="1"/>
  <c r="O58" i="1"/>
  <c r="M44" i="1"/>
  <c r="M47" i="1" s="1"/>
  <c r="M164" i="1" s="1"/>
  <c r="O44" i="1"/>
  <c r="M40" i="1"/>
  <c r="O40" i="1"/>
  <c r="M36" i="1"/>
  <c r="O36" i="1"/>
  <c r="M32" i="1"/>
  <c r="O32" i="1"/>
  <c r="M24" i="1"/>
  <c r="M27" i="1" s="1"/>
  <c r="M162" i="1" s="1"/>
  <c r="O24" i="1"/>
  <c r="M21" i="1"/>
  <c r="O21" i="1"/>
  <c r="M17" i="1"/>
  <c r="O17" i="1"/>
  <c r="M13" i="1"/>
  <c r="M22" i="1" s="1"/>
  <c r="M161" i="1" s="1"/>
  <c r="O13" i="1"/>
  <c r="Y173" i="1"/>
  <c r="J47" i="1"/>
  <c r="J164" i="1" s="1"/>
  <c r="J22" i="1"/>
  <c r="J161" i="1" s="1"/>
  <c r="M54" i="1"/>
  <c r="M55" i="1" s="1"/>
  <c r="M166" i="1" s="1"/>
  <c r="O85" i="1"/>
  <c r="M85" i="1"/>
  <c r="O83" i="1"/>
  <c r="M83" i="1"/>
  <c r="O81" i="1"/>
  <c r="M81" i="1"/>
  <c r="O79" i="1"/>
  <c r="M79" i="1"/>
  <c r="O76" i="1"/>
  <c r="M76" i="1"/>
  <c r="O74" i="1"/>
  <c r="M74" i="1"/>
  <c r="M71" i="1"/>
  <c r="O71" i="1"/>
  <c r="O65" i="1"/>
  <c r="M65" i="1"/>
  <c r="O63" i="1"/>
  <c r="M63" i="1"/>
  <c r="O61" i="1"/>
  <c r="M61" i="1"/>
  <c r="O59" i="1"/>
  <c r="M59" i="1"/>
  <c r="J67" i="1"/>
  <c r="J167" i="1" s="1"/>
  <c r="O57" i="1"/>
  <c r="M57" i="1"/>
  <c r="M67" i="1" s="1"/>
  <c r="M167" i="1" s="1"/>
  <c r="M50" i="1"/>
  <c r="M52" i="1" s="1"/>
  <c r="M165" i="1" s="1"/>
  <c r="O50" i="1"/>
  <c r="O52" i="1" s="1"/>
  <c r="O165" i="1" s="1"/>
  <c r="M46" i="1"/>
  <c r="O46" i="1"/>
  <c r="M38" i="1"/>
  <c r="O38" i="1"/>
  <c r="M34" i="1"/>
  <c r="O34" i="1"/>
  <c r="M30" i="1"/>
  <c r="O30" i="1"/>
  <c r="O41" i="1" s="1"/>
  <c r="O163" i="1" s="1"/>
  <c r="M26" i="1"/>
  <c r="O26" i="1"/>
  <c r="M19" i="1"/>
  <c r="O19" i="1"/>
  <c r="M15" i="1"/>
  <c r="O15" i="1"/>
  <c r="O144" i="1"/>
  <c r="O135" i="1"/>
  <c r="O147" i="1" s="1"/>
  <c r="O170" i="1" s="1"/>
  <c r="O121" i="1"/>
  <c r="O112" i="1"/>
  <c r="M147" i="1"/>
  <c r="M170" i="1" s="1"/>
  <c r="W173" i="1"/>
  <c r="W174" i="1" s="1"/>
  <c r="H176" i="1"/>
  <c r="H175" i="1"/>
  <c r="BM176" i="1"/>
  <c r="BM175" i="1"/>
  <c r="AO176" i="1"/>
  <c r="AO175" i="1"/>
  <c r="BS176" i="1"/>
  <c r="BS175" i="1"/>
  <c r="AU176" i="1"/>
  <c r="AU175" i="1"/>
  <c r="CE176" i="1"/>
  <c r="CE175" i="1"/>
  <c r="BG176" i="1"/>
  <c r="BG175" i="1"/>
  <c r="AI176" i="1"/>
  <c r="AI175" i="1"/>
  <c r="O125" i="1"/>
  <c r="O169" i="1" s="1"/>
  <c r="BA176" i="1"/>
  <c r="BA175" i="1"/>
  <c r="J151" i="1"/>
  <c r="J171" i="1" s="1"/>
  <c r="M149" i="1"/>
  <c r="M151" i="1" s="1"/>
  <c r="M171" i="1" s="1"/>
  <c r="J125" i="1"/>
  <c r="J169" i="1" s="1"/>
  <c r="M117" i="1"/>
  <c r="M125" i="1" s="1"/>
  <c r="M169" i="1" s="1"/>
  <c r="AC176" i="1"/>
  <c r="AC175" i="1"/>
  <c r="J115" i="1"/>
  <c r="J168" i="1" s="1"/>
  <c r="J173" i="1" s="1"/>
  <c r="M70" i="1"/>
  <c r="O70" i="1"/>
  <c r="S173" i="1"/>
  <c r="Q174" i="1" s="1"/>
  <c r="M115" i="1" l="1"/>
  <c r="M168" i="1" s="1"/>
  <c r="M41" i="1"/>
  <c r="M163" i="1" s="1"/>
  <c r="O67" i="1"/>
  <c r="O167" i="1" s="1"/>
  <c r="O22" i="1"/>
  <c r="O161" i="1" s="1"/>
  <c r="O27" i="1"/>
  <c r="O162" i="1" s="1"/>
  <c r="O47" i="1"/>
  <c r="O164" i="1" s="1"/>
  <c r="O115" i="1"/>
  <c r="O168" i="1" s="1"/>
  <c r="J175" i="1"/>
  <c r="J176" i="1" s="1"/>
  <c r="Q176" i="1"/>
  <c r="Q175" i="1"/>
  <c r="W175" i="1"/>
  <c r="W176" i="1" s="1"/>
  <c r="O173" i="1" l="1"/>
  <c r="O175" i="1" s="1"/>
  <c r="O176" i="1" s="1"/>
  <c r="M173" i="1"/>
  <c r="M175" i="1" s="1"/>
  <c r="M176" i="1" s="1"/>
</calcChain>
</file>

<file path=xl/sharedStrings.xml><?xml version="1.0" encoding="utf-8"?>
<sst xmlns="http://schemas.openxmlformats.org/spreadsheetml/2006/main" count="428" uniqueCount="236">
  <si>
    <t>Secretaría de Comunicaciones y Obras Públicas</t>
  </si>
  <si>
    <t>Dirección de Obras Públicas</t>
  </si>
  <si>
    <t>Finiquito de los Trabajos</t>
  </si>
  <si>
    <t>N°</t>
  </si>
  <si>
    <t>ESPECIFICACION</t>
  </si>
  <si>
    <t>CONCEPTOS</t>
  </si>
  <si>
    <t>UNIDAD</t>
  </si>
  <si>
    <t>VOLUMENES</t>
  </si>
  <si>
    <t>P.UNITARIO</t>
  </si>
  <si>
    <t>IMPORTE</t>
  </si>
  <si>
    <t>VOLUMEN EJERCIDO</t>
  </si>
  <si>
    <t>POR ESTIMAR</t>
  </si>
  <si>
    <t>VOLUMEN REAL EJECUTADO</t>
  </si>
  <si>
    <t>VOLUMEN A FINIQUITAR</t>
  </si>
  <si>
    <t>Estimación 1</t>
  </si>
  <si>
    <t>Estimación 2</t>
  </si>
  <si>
    <t>Estimación 3</t>
  </si>
  <si>
    <t>Estimación 4</t>
  </si>
  <si>
    <t>Estimación 5</t>
  </si>
  <si>
    <t>Estimación 6</t>
  </si>
  <si>
    <t>Estimación 7</t>
  </si>
  <si>
    <t>Estimación 8</t>
  </si>
  <si>
    <t>Estimación 9</t>
  </si>
  <si>
    <t>Estimación 10</t>
  </si>
  <si>
    <t>Estimación 11 (CIERRE DE CONTRATO)</t>
  </si>
  <si>
    <t>Estimación 11 (Convenio)</t>
  </si>
  <si>
    <t>CONTRATO</t>
  </si>
  <si>
    <t>CONVENIO</t>
  </si>
  <si>
    <t>Normal</t>
  </si>
  <si>
    <t>Importe</t>
  </si>
  <si>
    <t>Exc</t>
  </si>
  <si>
    <t>Ext</t>
  </si>
  <si>
    <t>I.- PARTIDA</t>
  </si>
  <si>
    <t>NOTA ACLARATORIA: El concursante deberá tomar como base para calcular los análisis de precios unitarios de éste catálogo, proyecto y especificaciones relativas a cada concepto que se incluyen como anexo y las aplicables del Reglamento Municipal que corresponda</t>
  </si>
  <si>
    <t xml:space="preserve"> 1 TERRACERIAS</t>
  </si>
  <si>
    <t>Desmonte de terreno con maquina hasta una profundidad de 0.20m incluye: fletes, carga y descarga , acarreos, material, desperdicios, mano de obra, herramienta, equipo y todo lo necesario para su correcta ejecucion P.U.OT</t>
  </si>
  <si>
    <t>m2</t>
  </si>
  <si>
    <t xml:space="preserve">Despalmes en zona de corte o terraplenes, desperdiciando el material, en un espesor de 20 cms. por unidad de obra terminada </t>
  </si>
  <si>
    <t>m3</t>
  </si>
  <si>
    <t xml:space="preserve"> Excavaciones, por unidad de obra terminada: En cortes y adicionales abajo de la subrasante(PLATAFORMAS PATIOS O ESTRUCTURAS): Cuando el material se utilice para la formación de terraplenes ,en cualquier tipo de material y a cualquier profundidad: Incluye el corte, extracción, remoción y carga del material excavado, acarreos, descarga y la estabilización de taludes en caso de ser necesario. </t>
  </si>
  <si>
    <t xml:space="preserve"> Compactación, por unidad de obra terminada: Del terreno natural en el área de desplante de los terraplenes: Para noventa por ciento (90%), en un espesor de 20 cm, incluye escarificado, incorporación del agua, equipo, mano de obra y todo lo necesario para su correcta ejecución por u. de o. t.</t>
  </si>
  <si>
    <t xml:space="preserve"> Formación y compactación por unidad de obra terminada: De terraplenes adicionados con sus cuñas de sobreancho: Para noventa por ciento (90%) del banco que elija el contratista con TMA de 3", incluye: materiales, equipo, mano de obra, agua para compactación y todo lo necesario para su correcta ejecución.</t>
  </si>
  <si>
    <t xml:space="preserve"> Formación y compactación por unidad de obra terminada: De terraplenes adicionados con sus cuñas de sobreancho: Para noventa por ciento (90%) con material producto de la excavación de corte, incluye: acarreos, equipo, mano de obra, agua para compactación y todo lo necesario para su correcta ejecución.</t>
  </si>
  <si>
    <t>Arrope de guarnición existente, con material producto del lugar. Incluye: carga, acarreo a 1 km y descarga y formación de la cuña de material y todo lo necesario para su correcta ejecución P.U.O.T.</t>
  </si>
  <si>
    <t>Suministro y colocación de material de pedraplen con tamaños de material de 3" a 10", incluye: materiales, equipo para acomodo (bandeo), mano de obra y todo lo necesario para su correcta ejecución.</t>
  </si>
  <si>
    <t>Suministro y colocación cerco a base de poste de concreto de 13x13x230cm. A cada 4.00m. Armado con 4 varillas del no. 3 y estribos no. 2 acada 20cm, y concreto fc=250kg/cm2, con 5 hilos, pintados de color blanco, incluye: fletes, equipo y todo lo necesario para su correcta ejecucion P.U.O.T</t>
  </si>
  <si>
    <t>m</t>
  </si>
  <si>
    <t xml:space="preserve">2. ANDADORES, ACABADOS EN PISO </t>
  </si>
  <si>
    <r>
      <t xml:space="preserve">Suministro y colocación de </t>
    </r>
    <r>
      <rPr>
        <b/>
        <sz val="11"/>
        <rFont val="Arial Narrow"/>
        <family val="2"/>
      </rPr>
      <t>arcilla roja en una capa de 10 cm de espesor</t>
    </r>
    <r>
      <rPr>
        <sz val="11"/>
        <rFont val="Arial Narrow"/>
        <family val="2"/>
      </rPr>
      <t>, medido compacto  (cribada TMAX hasta 1" y mezclada y estabilizada con arena limpia) Incluye: materiales, equipo, desperdicios, mano de obra y todo lo necesario para su correcta instalación por unidad de obra terminada.</t>
    </r>
  </si>
  <si>
    <r>
      <t>Suministro y colocación de material con calidad de</t>
    </r>
    <r>
      <rPr>
        <b/>
        <sz val="11"/>
        <rFont val="Arial Narrow"/>
        <family val="2"/>
      </rPr>
      <t xml:space="preserve"> subrasante de TMAX hasta 1 1/2"  de  10 cm de espesor</t>
    </r>
    <r>
      <rPr>
        <sz val="11"/>
        <rFont val="Arial Narrow"/>
        <family val="2"/>
      </rPr>
      <t xml:space="preserve">,  compacto al 95%. Incluye: materiales, equipo, desperdicios, mano de obra y todo lo necesario para su correcta instalación por unidad de obra terminada. </t>
    </r>
  </si>
  <si>
    <r>
      <t xml:space="preserve">Suministro y colocación de  </t>
    </r>
    <r>
      <rPr>
        <b/>
        <sz val="11"/>
        <rFont val="Arial Narrow"/>
        <family val="2"/>
      </rPr>
      <t>guarnición de concreto en camellones y banqueta de sección de 10 x 20 x 20 cm trapezoidal con fibra de polipropileno f'c= 200 kg/cm2</t>
    </r>
    <r>
      <rPr>
        <sz val="11"/>
        <rFont val="Arial Narrow"/>
        <family val="2"/>
      </rPr>
      <t>, juntas a cada 3.00 m. Incluye: materiales, equipo, desperdicios, sellado de juntas, mano de obra y todo lo necesario para su correcta instalación por unidad de obra terminada.</t>
    </r>
  </si>
  <si>
    <t xml:space="preserve">SUB TOTAL      </t>
  </si>
  <si>
    <t xml:space="preserve">3. ALUMBRADO  </t>
  </si>
  <si>
    <r>
      <t xml:space="preserve">Suministro y colocación de </t>
    </r>
    <r>
      <rPr>
        <b/>
        <sz val="11"/>
        <rFont val="Arial Narrow"/>
        <family val="2"/>
      </rPr>
      <t>poliducto de 53 mm RD19</t>
    </r>
    <r>
      <rPr>
        <sz val="11"/>
        <rFont val="Arial Narrow"/>
        <family val="2"/>
      </rPr>
      <t>, con NOM vigente, incluye: soportería, materiales, mano de obra, herramienta, equipo, pruebas, puesta en función, acarreo, limpieza, desperdicios, elevación, andamios y todo lo necesario para su corecta instalación. P.U.O.T.</t>
    </r>
  </si>
  <si>
    <r>
      <t>Suministro e instalación de</t>
    </r>
    <r>
      <rPr>
        <b/>
        <sz val="11"/>
        <rFont val="Arial Narrow"/>
        <family val="2"/>
      </rPr>
      <t xml:space="preserve"> cable XLP monopolar de aluminio calibre 4</t>
    </r>
    <r>
      <rPr>
        <sz val="11"/>
        <rFont val="Arial Narrow"/>
        <family val="2"/>
      </rPr>
      <t>, incluye: soportería, materiales, mano de obra, herramientas, equipo, pruebas, puesta en función, equipo, acarreo, limpieza, desperdicio, elevación, andamios y todo lo necesario para siu correcta instalación. P.U.O.T.</t>
    </r>
  </si>
  <si>
    <r>
      <t xml:space="preserve">Suministro e instalación de </t>
    </r>
    <r>
      <rPr>
        <b/>
        <sz val="11"/>
        <rFont val="Arial Narrow"/>
        <family val="2"/>
      </rPr>
      <t>cable XLP monopolar de aluminio calibre 2</t>
    </r>
    <r>
      <rPr>
        <sz val="11"/>
        <rFont val="Arial Narrow"/>
        <family val="2"/>
      </rPr>
      <t>, incluye: soportería, materiales, mano de obra, herramientas, equipo, pruebas, puesta en función, equipo, acarreo, limpieza, desperdicio, elevación, andamios y todo lo necesario para siu correcta instalación. P.U.O.T.</t>
    </r>
  </si>
  <si>
    <r>
      <rPr>
        <b/>
        <sz val="11"/>
        <rFont val="Arial Narrow"/>
        <family val="2"/>
      </rPr>
      <t>Subestación eléctrica monofásica de 25 KVA, tipo pedestal en caseta</t>
    </r>
    <r>
      <rPr>
        <sz val="11"/>
        <rFont val="Arial Narrow"/>
        <family val="2"/>
      </rPr>
      <t>. Ver Planos. Suministro e Instalación. Incluye: construcción de caseta, base registro normalizada, transformador eléctrico, dispositivos para conexión en media y baja tensión, sistema de tierras, preparación para medición de CFE, extintor, alimentador principal de baja tensión y tablero principal de distribución con interruptores termomagnéticos principal y derivados incluidos, equipos, materiales, mano de obra, herramientas, acarreo, limpieza, desperdicios, elevación, proyecto, responsiva, gestiones para trámites y pagos de unidad de verificación, contratación de servicio de energía eléctrica ante CFE, y todo lo necesarios para su correcta instalación. P.U.O.T.</t>
    </r>
  </si>
  <si>
    <t>pza</t>
  </si>
  <si>
    <r>
      <t>Suministro y colocación de</t>
    </r>
    <r>
      <rPr>
        <b/>
        <sz val="11"/>
        <rFont val="Arial Narrow"/>
        <family val="2"/>
      </rPr>
      <t xml:space="preserve"> luminaria urbana punta de poste LED</t>
    </r>
    <r>
      <rPr>
        <sz val="11"/>
        <rFont val="Arial Narrow"/>
        <family val="2"/>
      </rPr>
      <t xml:space="preserve"> modelo T1SL-30, marca Praha Lighting, incluye: materiales, mano de obra, herramienta, equipo, acarreo, limpieza, desperdicios, elevación, andamios y todo lo necesario para su correcta instalación. P.U.O.T.</t>
    </r>
  </si>
  <si>
    <r>
      <t>Suministro e instalación de</t>
    </r>
    <r>
      <rPr>
        <b/>
        <sz val="11"/>
        <rFont val="Arial Narrow"/>
        <family val="2"/>
      </rPr>
      <t xml:space="preserve"> poste cónico circular de 7.00 m</t>
    </r>
    <r>
      <rPr>
        <sz val="11"/>
        <rFont val="Arial Narrow"/>
        <family val="2"/>
      </rPr>
      <t>, materiales, mano de obra, herramienta, equipo, pruebas, puesta en función, equipo, acarreo, limpieza, desperdicio, elevación, andamios y todo lo necesario para su correcta instalación. P.U.O.T.</t>
    </r>
  </si>
  <si>
    <r>
      <t xml:space="preserve">Suministro e instalación de </t>
    </r>
    <r>
      <rPr>
        <b/>
        <sz val="11"/>
        <rFont val="Arial Narrow"/>
        <family val="2"/>
      </rPr>
      <t>base de concreto para poste de 7.00 m</t>
    </r>
    <r>
      <rPr>
        <sz val="11"/>
        <rFont val="Arial Narrow"/>
        <family val="2"/>
      </rPr>
      <t>, materiales, mano de obra, herramienta, equipo, acarreo, limpieza, desperdicios, elevación, andamios y todo lo necesario para su correcta instalación.</t>
    </r>
  </si>
  <si>
    <r>
      <t xml:space="preserve">Suministro e instalación de </t>
    </r>
    <r>
      <rPr>
        <b/>
        <sz val="11"/>
        <rFont val="Arial Narrow"/>
        <family val="2"/>
      </rPr>
      <t>registro de 60 x 60 x 60 cm prefabricado de concreto</t>
    </r>
    <r>
      <rPr>
        <sz val="11"/>
        <rFont val="Arial Narrow"/>
        <family val="2"/>
      </rPr>
      <t xml:space="preserve"> incluye: Nivelación, pruebas, puesta en función, materiales, mano de obra, herramienta, equipo, acarreo, limpieza, desperdicios, elevación, andamios y todo lo necesario para su correcta instalación. P.U.O.T.</t>
    </r>
  </si>
  <si>
    <r>
      <rPr>
        <b/>
        <sz val="11"/>
        <rFont val="Arial Narrow"/>
        <family val="2"/>
      </rPr>
      <t>Apertura de zanja en terreno tipo "B"</t>
    </r>
    <r>
      <rPr>
        <sz val="11"/>
        <rFont val="Arial Narrow"/>
        <family val="2"/>
      </rPr>
      <t>, de 30 cm de ancho por 60 cm de profundidad, incluye: relleno y compactación.</t>
    </r>
  </si>
  <si>
    <r>
      <rPr>
        <b/>
        <sz val="11"/>
        <rFont val="Arial Narrow"/>
        <family val="2"/>
      </rPr>
      <t>Acometida en media tensión, subterránea</t>
    </r>
    <r>
      <rPr>
        <sz val="11"/>
        <rFont val="Arial Narrow"/>
        <family val="2"/>
      </rPr>
      <t>. Suministro e instalación. Incluye interconexión en derivación, en registro RMTB4-TC existente, con conectadores y dispositivos separables tipo Elastimold, canalización Conduit de polietileno de alta densidad, cable de energía XLP monopolar de aluminio calibre No. 1/0 para 25 KV, registros de media tensión para piso prefabricado de concreto, todos éstos materiales con protocolo de CFE, así como apertura de zanja a cielo abierto, afine, arena, retiro de material producto de excavación relleno con material de banco cribado y compactación, equipos, materiales, mano de obra, herramientas, acarreo, limpieza, desperdicios, elevación, proyecto, responsiva, gestiones para trámites y pagos por autorización de proyecto y conexión ante CFE, y todo lo necesario para su correcta instalación. P.U.O.T.</t>
    </r>
  </si>
  <si>
    <r>
      <t xml:space="preserve">Suministro e instalación de </t>
    </r>
    <r>
      <rPr>
        <b/>
        <sz val="11"/>
        <rFont val="Arial Narrow"/>
        <family val="2"/>
      </rPr>
      <t>extensión de linea aerea monofasica 1F-2H 13200 para sistema 23KV</t>
    </r>
    <r>
      <rPr>
        <sz val="11"/>
        <rFont val="Arial Narrow"/>
        <family val="2"/>
      </rPr>
      <t>: Incluye poste y herrajes, trámites hasta CFE. (No incluye pagos oficiales a dependencias).</t>
    </r>
  </si>
  <si>
    <r>
      <rPr>
        <b/>
        <sz val="11"/>
        <rFont val="Arial Narrow"/>
        <family val="2"/>
      </rPr>
      <t>Pagos y trámites ante la Comisión Federal de Electricidad para el servicio de la energía electrica del alumbrado</t>
    </r>
    <r>
      <rPr>
        <sz val="11"/>
        <rFont val="Arial Narrow"/>
        <family val="2"/>
      </rPr>
      <t>, incluye: elaboración de proyecto definitivo y memoria técnica.</t>
    </r>
  </si>
  <si>
    <t>Lote</t>
  </si>
  <si>
    <t>4. MOBILIARIO URBANO</t>
  </si>
  <si>
    <r>
      <t xml:space="preserve">Suministro y colocación de </t>
    </r>
    <r>
      <rPr>
        <b/>
        <sz val="11"/>
        <rFont val="Arial Narrow"/>
        <family val="2"/>
      </rPr>
      <t>banca metálica</t>
    </r>
    <r>
      <rPr>
        <sz val="11"/>
        <rFont val="Arial Narrow"/>
        <family val="2"/>
      </rPr>
      <t xml:space="preserve"> 1103 Urban Parc, marca Parc, modelo: UB1-103, medida 1.20 m, anclaje profundo. Incluye: material, herramienta, mano  de obra y todo lo necesario para su correcta instalación. P.U.O.T.</t>
    </r>
  </si>
  <si>
    <r>
      <t xml:space="preserve">Suministro y colocación de </t>
    </r>
    <r>
      <rPr>
        <b/>
        <sz val="11"/>
        <rFont val="Arial Narrow"/>
        <family val="2"/>
      </rPr>
      <t>basurero metálico</t>
    </r>
    <r>
      <rPr>
        <sz val="11"/>
        <rFont val="Arial Narrow"/>
        <family val="2"/>
      </rPr>
      <t xml:space="preserve"> Urban Parc 9101, marca Parc, modelo UP-AL1. Capacidad 75 lt, anclaje profundo. Incluye: materiales, fabricación, acabados, mano de obra, herramienta y todo lo necesario para su correcta instalación. P.U.O.T.</t>
    </r>
  </si>
  <si>
    <r>
      <t>Suministro y colocación de</t>
    </r>
    <r>
      <rPr>
        <b/>
        <sz val="11"/>
        <rFont val="Arial Narrow"/>
        <family val="2"/>
      </rPr>
      <t xml:space="preserve"> tapa circular</t>
    </r>
    <r>
      <rPr>
        <sz val="11"/>
        <rFont val="Arial Narrow"/>
        <family val="2"/>
      </rPr>
      <t xml:space="preserve"> UrbanParc 51120, marca Parc, modelo US51-120, diámetro 33 cm, capacidad 75 lt. Incluye: materiales, fabricación, acabados, mano de obra, herramienta y todo lo necesario para su correcta instalación. P.U.O.T.</t>
    </r>
  </si>
  <si>
    <r>
      <t xml:space="preserve">Suministro y colocación de </t>
    </r>
    <r>
      <rPr>
        <b/>
        <sz val="11"/>
        <rFont val="Arial Narrow"/>
        <family val="2"/>
      </rPr>
      <t>bicicletero metálico</t>
    </r>
    <r>
      <rPr>
        <sz val="11"/>
        <rFont val="Arial Narrow"/>
        <family val="2"/>
      </rPr>
      <t xml:space="preserve"> 4103 UrbanParc, marca Parc, modelo UT4-103, con capacidad para 6 bicicletas, anclaje profundo. Incluye materiales, fabricación, acabados, mano de obra, herramienta y todo lo necesario para su correcta instalación. P.U.O.T.</t>
    </r>
  </si>
  <si>
    <t>5. SEÑALETICA</t>
  </si>
  <si>
    <r>
      <t>Suministro y colocación de</t>
    </r>
    <r>
      <rPr>
        <b/>
        <sz val="11"/>
        <rFont val="Arial Narrow"/>
        <family val="2"/>
      </rPr>
      <t xml:space="preserve"> letrero paleta Kilómetros</t>
    </r>
    <r>
      <rPr>
        <sz val="11"/>
        <rFont val="Arial Narrow"/>
        <family val="2"/>
      </rPr>
      <t xml:space="preserve"> SignParc, marca Parc, modelo: G1-403, vista doble, anclaje profundo. Incluye materiales, fabricación, acabados, mano de obra, herramienta y todo lo necesario para su correcta instalación. P.U.O.T.</t>
    </r>
  </si>
  <si>
    <r>
      <t xml:space="preserve">Suministro y colocación de </t>
    </r>
    <r>
      <rPr>
        <b/>
        <sz val="11"/>
        <rFont val="Arial Narrow"/>
        <family val="2"/>
      </rPr>
      <t>letrero Gimnasio</t>
    </r>
    <r>
      <rPr>
        <sz val="11"/>
        <rFont val="Arial Narrow"/>
        <family val="2"/>
      </rPr>
      <t xml:space="preserve"> 4109 SignParc, marca Parc, modelo G4-109, 3/4" x 30 x 30 cm, con poste, anclaje profundo. Incluye materiales, fabricación, acabados, mano de obra, herramienta y todo lo necesario para su correcta instalación. P.U.O.T.</t>
    </r>
  </si>
  <si>
    <r>
      <t xml:space="preserve">Suministro de </t>
    </r>
    <r>
      <rPr>
        <b/>
        <sz val="11"/>
        <rFont val="Arial Narrow"/>
        <family val="2"/>
      </rPr>
      <t>bolardo metálico</t>
    </r>
    <r>
      <rPr>
        <sz val="11"/>
        <rFont val="Arial Narrow"/>
        <family val="2"/>
      </rPr>
      <t>, según muestra aprobada, incluye: materiales, fabricación, acabados, mano de obra, herramienta y todo lo necesario para su correcta instalación. P.U.O.T.</t>
    </r>
  </si>
  <si>
    <t>6. VEGETACION</t>
  </si>
  <si>
    <r>
      <rPr>
        <b/>
        <sz val="11"/>
        <rFont val="Arial Narrow"/>
        <family val="2"/>
      </rPr>
      <t>Excavación para fosa de árboles de 1.50 x 1.50 x 1.20 m</t>
    </r>
    <r>
      <rPr>
        <sz val="11"/>
        <rFont val="Arial Narrow"/>
        <family val="2"/>
      </rPr>
      <t>, incluye tierra para jardin, retiro del desperdicio producto de la excavacion, equipo, carga y descarga, y todo lo necesario para su correcta ejecución: P.U.O.T.</t>
    </r>
  </si>
  <si>
    <t>7. OBRAS HIDRAULICAS</t>
  </si>
  <si>
    <r>
      <rPr>
        <b/>
        <sz val="11"/>
        <rFont val="Arial Narrow"/>
        <family val="2"/>
      </rPr>
      <t>Excavación para estructuras</t>
    </r>
    <r>
      <rPr>
        <sz val="11"/>
        <rFont val="Arial Narrow"/>
        <family val="2"/>
      </rPr>
      <t>, por unidad de obra terminada, cualesquiera que sean su clasificación y profundidad.</t>
    </r>
  </si>
  <si>
    <r>
      <t xml:space="preserve">Suministro y colocación de </t>
    </r>
    <r>
      <rPr>
        <b/>
        <sz val="11"/>
        <rFont val="Arial Narrow"/>
        <family val="2"/>
      </rPr>
      <t>relleno con material producto de la excavación para protección de las obras de drenaje</t>
    </r>
    <r>
      <rPr>
        <sz val="11"/>
        <rFont val="Arial Narrow"/>
        <family val="2"/>
      </rPr>
      <t>, por unidad de obra terminada.</t>
    </r>
  </si>
  <si>
    <r>
      <t>Suministro y colocación de</t>
    </r>
    <r>
      <rPr>
        <b/>
        <sz val="11"/>
        <rFont val="Arial Narrow"/>
        <family val="2"/>
      </rPr>
      <t xml:space="preserve"> plantilla</t>
    </r>
    <r>
      <rPr>
        <sz val="11"/>
        <rFont val="Arial Narrow"/>
        <family val="2"/>
      </rPr>
      <t xml:space="preserve"> con concreto hidráulico de f'c= 150 Kg/cm2 de 5 cm de espesor, para colocar el tubo, por unidad de obra terminada.</t>
    </r>
  </si>
  <si>
    <r>
      <t xml:space="preserve">Construcción de </t>
    </r>
    <r>
      <rPr>
        <b/>
        <sz val="11"/>
        <rFont val="Arial Narrow"/>
        <family val="2"/>
      </rPr>
      <t>zampeado de concreto hidráulico de f'c= 150 Kg/cm2</t>
    </r>
    <r>
      <rPr>
        <sz val="11"/>
        <rFont val="Arial Narrow"/>
        <family val="2"/>
      </rPr>
      <t>. Incluye: el afine del talud existente, el suministro de concreto premezclado y su colado, cimbrado, descimbrado, vibrado y curado, fletes, acarreos, traspaleos, materiales, desperdicios, mano de obra, herramienta, equipo y todo lo necesario para su correcta ejecución. P.U.O.T.</t>
    </r>
  </si>
  <si>
    <r>
      <t xml:space="preserve">Suministro y colocación de </t>
    </r>
    <r>
      <rPr>
        <b/>
        <sz val="11"/>
        <rFont val="Arial Narrow"/>
        <family val="2"/>
      </rPr>
      <t>concreto hidráulico de f'c= 200 Kg/cm2 en aleros, muros y zapatas</t>
    </r>
    <r>
      <rPr>
        <sz val="11"/>
        <rFont val="Arial Narrow"/>
        <family val="2"/>
      </rPr>
      <t>. Incluye el suministro de concreto premezclado y su colado, cimbrado, descimbrado, vibrado y curado, fletes, acarreos, traspaleos, materiales, desperdicios, mano de obra, herramienta, equipo y todo lo necesario para su correcta ejecución. P.U.O.T.</t>
    </r>
  </si>
  <si>
    <r>
      <t xml:space="preserve">Suministro y colocación de </t>
    </r>
    <r>
      <rPr>
        <b/>
        <sz val="11"/>
        <rFont val="Arial Narrow"/>
        <family val="2"/>
      </rPr>
      <t>concreto f'c= 250 kg/cm2 utilizado en losas</t>
    </r>
    <r>
      <rPr>
        <b/>
        <sz val="11"/>
        <color indexed="10"/>
        <rFont val="Arial Narrow"/>
        <family val="2"/>
      </rPr>
      <t xml:space="preserve"> </t>
    </r>
    <r>
      <rPr>
        <b/>
        <sz val="11"/>
        <rFont val="Arial Narrow"/>
        <family val="2"/>
      </rPr>
      <t>y cabezotes</t>
    </r>
    <r>
      <rPr>
        <sz val="11"/>
        <rFont val="Arial Narrow"/>
        <family val="2"/>
      </rPr>
      <t>, incluye: concreto premezclado, cimbra aparente, descimbra, vibrado y curado del concreto, fletes, acarreos, traspaleos, materiales, desperdicios, mano de obra, herramienta, equipo y todo lo necesario para su correcta ejecución: P.U.O.T.</t>
    </r>
  </si>
  <si>
    <r>
      <t>Suministro, habilitado y colocación de</t>
    </r>
    <r>
      <rPr>
        <b/>
        <sz val="11"/>
        <rFont val="Arial Narrow"/>
        <family val="2"/>
      </rPr>
      <t xml:space="preserve"> acero de refuerzo</t>
    </r>
    <r>
      <rPr>
        <sz val="11"/>
        <rFont val="Arial Narrow"/>
        <family val="2"/>
      </rPr>
      <t xml:space="preserve"> f'y= 4,200 kg/cm2 por unidad de obra terminada.</t>
    </r>
  </si>
  <si>
    <t>Kg</t>
  </si>
  <si>
    <r>
      <t>Suministro y colocación de</t>
    </r>
    <r>
      <rPr>
        <b/>
        <sz val="11"/>
        <rFont val="Arial Narrow"/>
        <family val="2"/>
      </rPr>
      <t xml:space="preserve"> malla electro soldada</t>
    </r>
    <r>
      <rPr>
        <sz val="11"/>
        <rFont val="Arial Narrow"/>
        <family val="2"/>
      </rPr>
      <t xml:space="preserve"> 6-6/10-10.</t>
    </r>
  </si>
  <si>
    <r>
      <t>Suministro e instalación  de</t>
    </r>
    <r>
      <rPr>
        <b/>
        <sz val="11"/>
        <rFont val="Arial Narrow"/>
        <family val="2"/>
      </rPr>
      <t xml:space="preserve"> tubo de acero galvanizado</t>
    </r>
    <r>
      <rPr>
        <sz val="11"/>
        <rFont val="Arial Narrow"/>
        <family val="2"/>
      </rPr>
      <t>, tipo Hel-Cor de 0.60 m, de diámetro con una corrugación de 2 2/3" x 1/2", calibre 16.</t>
    </r>
  </si>
  <si>
    <r>
      <t xml:space="preserve">Suministro e instalación de </t>
    </r>
    <r>
      <rPr>
        <b/>
        <sz val="11"/>
        <rFont val="Arial Narrow"/>
        <family val="2"/>
      </rPr>
      <t>tubo de acero galvanizado</t>
    </r>
    <r>
      <rPr>
        <sz val="11"/>
        <rFont val="Arial Narrow"/>
        <family val="2"/>
      </rPr>
      <t xml:space="preserve"> tipo Ultra- Flo de 1.83 m, de diámetro con una corrugación de 7 1/2" x 3/4", calibre 14.</t>
    </r>
  </si>
  <si>
    <t>8.SISTEMA DE RIEGO</t>
  </si>
  <si>
    <t>Linea Alimentación</t>
  </si>
  <si>
    <t>8.1.1</t>
  </si>
  <si>
    <t>Excavaciones en zanjas de 0.80 x 0.30  m de profundidad en material tipo "B", con mini-excavadora con llantas de plastico para no dañar la pista que esta construida. Incluye mano de obra, herramienta, equipo y todo lo necesario para su correcta ejecucion.</t>
  </si>
  <si>
    <t>8.1.2</t>
  </si>
  <si>
    <t>Suministro e instalación de tuberia para linea de conducción con tuberia de RD26 de 6 "con campana y anillo. Incluye material y mano de obra y todo lo necesario para su correcta instalacion.</t>
  </si>
  <si>
    <t>8.1.3</t>
  </si>
  <si>
    <t>Afine de excavación, incluye mano de obra, herramienta, equipo, acarreo y todo lo necesario para su correcta ejecución.</t>
  </si>
  <si>
    <t>8.1.4</t>
  </si>
  <si>
    <t>Cama de arena de banco cribada. Incluye mano de obra, herramienta, equipo, acarreo, limpieza, desperdicios y todo lo necesario para su correcta ejecución.</t>
  </si>
  <si>
    <t>8.1.5</t>
  </si>
  <si>
    <t>Relleno apisonado para proteccion de la tuberia con arena de banco cribada. Incluye mano de obra, herramienta, equipo, acarreo, limpieza, desperdicios y todo lo necesario para su correcta ejecución.</t>
  </si>
  <si>
    <t>8.1.6</t>
  </si>
  <si>
    <t>Relleno compactado de zanjas, con material producto de la excavacion. Incluye mano de obra, herramienta, equipo, acareo, limpieza, desperdicios y todo lo necesario para su correcta ejecución.</t>
  </si>
  <si>
    <t>8.1.7</t>
  </si>
  <si>
    <t>Retiro de escombro y material sobrante producto de la excavación.</t>
  </si>
  <si>
    <t>8.1.8</t>
  </si>
  <si>
    <t>Prueba hidrostatica en ramal principal a cada kilometro</t>
  </si>
  <si>
    <t>Lineas de Conexión</t>
  </si>
  <si>
    <t>8.2.1</t>
  </si>
  <si>
    <t>Excavaciones en zanjas de 0.30 x 0.30  m de profundidad en material tipo "B", con mini-excavadora con llantas de plástico para no dañar la pista que esta construida. Incluye mano de obra, herramienta, equipo y todo lo necesario para su correcta ejecucion.</t>
  </si>
  <si>
    <t>8.2.2</t>
  </si>
  <si>
    <t>8.2.3</t>
  </si>
  <si>
    <t>8.2.4</t>
  </si>
  <si>
    <t>Relleno compactado para proteccion de la tuberia con arena de banco cribada. Incluye mano de obra, herramienta, equipo, acarreo, limpieza, desperdicios y todo lo necesario para su correcta ejecución.</t>
  </si>
  <si>
    <t>8.2.5</t>
  </si>
  <si>
    <t>8.2.6</t>
  </si>
  <si>
    <t>Suministro e instalacion de tuberia de PVC de 1" RD 21, 200 PSI con campana.</t>
  </si>
  <si>
    <t>8.2.7</t>
  </si>
  <si>
    <t>Suministro e instalacion de tuberia de PVC de 1 1/4" RD 26, con campana.</t>
  </si>
  <si>
    <t>8.2.8</t>
  </si>
  <si>
    <t>Suministro e instalacion de tuberia de PVC de 1 1/2" RD 21, 200 PSI.</t>
  </si>
  <si>
    <t>8.2.9</t>
  </si>
  <si>
    <t>Suministro e instalacion de tuberia de PVC de 2" RD 26,  con campana.</t>
  </si>
  <si>
    <t>8.2.10</t>
  </si>
  <si>
    <t>Suministro e instalacion de tuberia de PVC de 3" RD 26, 200 PSI con campana.</t>
  </si>
  <si>
    <t>8.2.11</t>
  </si>
  <si>
    <t>Suministro e instalacion de codo de PVC de 1" CED.40</t>
  </si>
  <si>
    <t>8.2.12</t>
  </si>
  <si>
    <t>Suministro e instalacion de TEE de PVC de 1" CED. 40.</t>
  </si>
  <si>
    <t>8.2.13</t>
  </si>
  <si>
    <t>Suministro e instalacion de TEE de PVC de 1 1/4" CED. 40.</t>
  </si>
  <si>
    <t>8.2.14</t>
  </si>
  <si>
    <t>Suministro e instalacion de TEE de PVC de 1 1/2" CED. 40.</t>
  </si>
  <si>
    <t>8.2.15</t>
  </si>
  <si>
    <t>Suministro e instalacion de TEE de PVC de 2" CED. 40.</t>
  </si>
  <si>
    <t>8.2.16</t>
  </si>
  <si>
    <t>Suministro e instalacion de TEE de PVC de 6" con reduccion a 3" CED. 40.</t>
  </si>
  <si>
    <t>8.2.17</t>
  </si>
  <si>
    <t>Suministro e instalacion de reduccion lisa de 1" a 1/2".</t>
  </si>
  <si>
    <t>8.2.18</t>
  </si>
  <si>
    <t>Suministro e instalacion de reduccion lisa de 1 1/4" a 1/2" compuesta.</t>
  </si>
  <si>
    <t>8.2.19</t>
  </si>
  <si>
    <t>Suministro e instalacion de reduccion lisa de 1 1/2" a 1/2" compuesta.</t>
  </si>
  <si>
    <t>8.2.20</t>
  </si>
  <si>
    <t>Suministro e instalacion de reduccion lisa de 2" a 1/2" compuesta.</t>
  </si>
  <si>
    <t>8.2.21</t>
  </si>
  <si>
    <t>Suministro e instalacion de TEE lisa 6 x 3 pulgadas.</t>
  </si>
  <si>
    <t>8.2.22</t>
  </si>
  <si>
    <t>Suministro e instalacion de TEE lisa de 3".</t>
  </si>
  <si>
    <t>8.2.23</t>
  </si>
  <si>
    <t>Suministro e instalacion de reduccion lisa de 3" a 2".</t>
  </si>
  <si>
    <t>8.2.24</t>
  </si>
  <si>
    <t>Suministro e instalacion de adaptador macho de 2".</t>
  </si>
  <si>
    <t>8.2.25</t>
  </si>
  <si>
    <t>Suministro e instalacion de valvula de bronce de 2".</t>
  </si>
  <si>
    <t>8.2.26</t>
  </si>
  <si>
    <t>Suministro e instalacion de registro de 10" de riego.</t>
  </si>
  <si>
    <t>8.2.27</t>
  </si>
  <si>
    <t>Suministro e instalacion de registro de polietileno para salvaguardar  burbujeador.</t>
  </si>
  <si>
    <t>8.2.28</t>
  </si>
  <si>
    <t>Suministro y colocacion de valvula check para compensar elevacion en burbujeadores, marca HUNTER MODELO ACCU-CHECK</t>
  </si>
  <si>
    <t>8.2.29</t>
  </si>
  <si>
    <t>Suministro de adaptador macho de insercion de 13MM</t>
  </si>
  <si>
    <t>8.2.30</t>
  </si>
  <si>
    <t>Suministro de Funny pipe de 1/2 de polietileno de 1.2 cm de diametro interior, diametro exterior 0.68 cm con un grosor de 3 cm.</t>
  </si>
  <si>
    <t>8.2.31</t>
  </si>
  <si>
    <t>Burbujeador de 0.25 GPM ajustable de 13mm autocompesando.</t>
  </si>
  <si>
    <t>8.2.32</t>
  </si>
  <si>
    <t>8.2.33</t>
  </si>
  <si>
    <t>Valvula expulsora de aire de 1"</t>
  </si>
  <si>
    <t>8.2.34</t>
  </si>
  <si>
    <t>Silleta tipo toma domiciliaria de 3"a 1"</t>
  </si>
  <si>
    <t>8.2.35</t>
  </si>
  <si>
    <t>Limpieza gruesa del camellon, consiste en despiedre a mano para dejar limpia la superficie.</t>
  </si>
  <si>
    <t>8.2.36</t>
  </si>
  <si>
    <t>Limpieza fina</t>
  </si>
  <si>
    <t>9. APARATOS DE EJERCICIO</t>
  </si>
  <si>
    <r>
      <t>Suministro y colocación de aparato de ejercicios (</t>
    </r>
    <r>
      <rPr>
        <b/>
        <sz val="11"/>
        <rFont val="Arial Narrow"/>
        <family val="2"/>
      </rPr>
      <t>Escaladora</t>
    </r>
    <r>
      <rPr>
        <sz val="11"/>
        <rFont val="Arial Narrow"/>
        <family val="2"/>
      </rPr>
      <t>), marca BENITO, modelo JSA006N. Incluye mano de obra equipo herramienta y todo lo necesario para su correcta instalación</t>
    </r>
  </si>
  <si>
    <r>
      <t>Suministro y colocación de aparato de ejercicios (</t>
    </r>
    <r>
      <rPr>
        <b/>
        <sz val="11"/>
        <rFont val="Arial Narrow"/>
        <family val="2"/>
      </rPr>
      <t>Cintura</t>
    </r>
    <r>
      <rPr>
        <sz val="11"/>
        <rFont val="Arial Narrow"/>
        <family val="2"/>
      </rPr>
      <t>), marca BENITO, modelo JSA001N. Incluye mano de obra equipo herramienta y todo lo necesario para su correcta instalación</t>
    </r>
  </si>
  <si>
    <r>
      <t>Suministro y colocación de aparato de ejercicios (</t>
    </r>
    <r>
      <rPr>
        <b/>
        <sz val="11"/>
        <rFont val="Arial Narrow"/>
        <family val="2"/>
      </rPr>
      <t>Extensión</t>
    </r>
    <r>
      <rPr>
        <sz val="11"/>
        <rFont val="Arial Narrow"/>
        <family val="2"/>
      </rPr>
      <t>), marca BENITO, modelo JSA002N. Incluye mano de obra equipo herramienta y todo lo necesario para su correcta instalación</t>
    </r>
  </si>
  <si>
    <r>
      <t>Suministro y colocación de aparato de ejercicios (</t>
    </r>
    <r>
      <rPr>
        <b/>
        <sz val="11"/>
        <rFont val="Arial Narrow"/>
        <family val="2"/>
      </rPr>
      <t>Pectoral</t>
    </r>
    <r>
      <rPr>
        <sz val="11"/>
        <rFont val="Arial Narrow"/>
        <family val="2"/>
      </rPr>
      <t>), marca BENITO, modelo JSA003N. Incluye mano de obra equipo herramienta y todo lo necesario para su correcta instalación</t>
    </r>
  </si>
  <si>
    <r>
      <t>Suministro y colocación de aparato de ejercicios (</t>
    </r>
    <r>
      <rPr>
        <b/>
        <sz val="11"/>
        <rFont val="Arial Narrow"/>
        <family val="2"/>
      </rPr>
      <t>Remo</t>
    </r>
    <r>
      <rPr>
        <sz val="11"/>
        <rFont val="Arial Narrow"/>
        <family val="2"/>
      </rPr>
      <t>), marca BENITO, modelo JSA008N. Incluye mano de obra equipo herramienta y todo lo necesario para su correcta instalación</t>
    </r>
  </si>
  <si>
    <r>
      <t>Suministro y colocación de aparato de ejercicios (</t>
    </r>
    <r>
      <rPr>
        <b/>
        <sz val="11"/>
        <rFont val="Arial Narrow"/>
        <family val="2"/>
      </rPr>
      <t>Elíptica</t>
    </r>
    <r>
      <rPr>
        <sz val="11"/>
        <rFont val="Arial Narrow"/>
        <family val="2"/>
      </rPr>
      <t>), marca BENITO, modelo JSA014N. Incluye mano de obra equipo herramienta y todo lo necesario para su correcta instalación</t>
    </r>
  </si>
  <si>
    <r>
      <t>Suministro y colocación de aparato de ejercicios (</t>
    </r>
    <r>
      <rPr>
        <b/>
        <sz val="11"/>
        <rFont val="Arial Narrow"/>
        <family val="2"/>
      </rPr>
      <t>Abdominal Doble</t>
    </r>
    <r>
      <rPr>
        <sz val="11"/>
        <rFont val="Arial Narrow"/>
        <family val="2"/>
      </rPr>
      <t>), marca BENITO, modelo JSA015N. Incluye mano de obra equipo herramienta y todo lo necesario para su correcta instalación</t>
    </r>
  </si>
  <si>
    <r>
      <t>Suministro y colocación de aparato de ejercicios (</t>
    </r>
    <r>
      <rPr>
        <b/>
        <sz val="11"/>
        <rFont val="Arial Narrow"/>
        <family val="2"/>
      </rPr>
      <t>Bicicleta</t>
    </r>
    <r>
      <rPr>
        <sz val="11"/>
        <rFont val="Arial Narrow"/>
        <family val="2"/>
      </rPr>
      <t>), marca BENITO, modelo JSA018N. Incluye mano de obra equipo herramienta y todo lo necesario para su correcta instalación</t>
    </r>
  </si>
  <si>
    <t>10. PUENTE METALICO</t>
  </si>
  <si>
    <t>Cimentacion</t>
  </si>
  <si>
    <t>10.1.1</t>
  </si>
  <si>
    <t>Trazo y nivelación del terreno para desplante de cimentación y/o estructura, estableciendo ejes y referencias. incluye localización general, mano de obra, construcción de bancos de nivel y mojoneras.</t>
  </si>
  <si>
    <t>10.1.2</t>
  </si>
  <si>
    <t>Excavación    por   unidad   de   obra   terminada   cualesquiera    que   sean clasificación  y profundidad para elementos de puentes. incluye afine de taludes, retiro del matererial de desperdicio, carga y descarga y todo lo necesario para su correcta ejecucion.</t>
  </si>
  <si>
    <t>10.1.3</t>
  </si>
  <si>
    <t>Relleno con material de banco compactado al 95% en capas no mayor de 20 cm de espesor para elementos de puentes. Incluye material de banco, carga y descarga y todo lo necesario para su correcta ejecucion.</t>
  </si>
  <si>
    <t>10.1.5</t>
  </si>
  <si>
    <t>Plantilla 5 cms. de espesor, con concreto f'c=100 kg/cm2.,  incluye afine del desplante, traspaleo fuera de la zanja, perfilado y proteccion de la misma, compactacion y terminado de la superficie,  y todo lo necesario para su correcta ejecucion.</t>
  </si>
  <si>
    <t>10.1.6</t>
  </si>
  <si>
    <t>Concreto f'c= 250 kg/cm2 utilizado en muros de contencion, incluye: concreto premezclado, cimbra aparente, descimbra, vibrado y curado del concreto, fletes, acarreos, traspaleos, materiales, desperdicios, mano de obra, herramienta, equipo y todo lo necesario para su correcta ejecución p.u.o.t.</t>
  </si>
  <si>
    <t>10.1.7</t>
  </si>
  <si>
    <t>Concreto f'c= 250 kg/cm2 utilizado en columnas, incluye: concreto premezclado, cimbra aparente, descimbra, vibrado y curado del concreto, fletes, acarreos, traspaleos, materiales, desperdicios, mano de obra, herramienta, equipo y todo lo necesario para su correcta ejecución p.u.o.t.</t>
  </si>
  <si>
    <t>10.1.8</t>
  </si>
  <si>
    <t>Concreto f'c= 250 kg/cm2 utilizado en zapata corrida, incluye: concreto premezclado, cimbra aparente, descimbra, vibrado y curado del concreto, fletes, acarreos, traspaleos, materiales, desperdicios, mano de obra, herramienta, equipo y todo lo necesario para su correcta ejecución p.u.o.t.</t>
  </si>
  <si>
    <t>10.1.9</t>
  </si>
  <si>
    <t xml:space="preserve">Concreto f'c= 250 kg/cm2 utilizado en zapatas aislada, incluye: concreto premezclado, cimbra aparente, descimbra, vibrado y curado del concreto, fletes, acarreos, traspaleos, materiales, desperdicios, mano de obra, herramienta, equipo y todo lo necesario para su correcta ejecución p.u.o.t.   </t>
  </si>
  <si>
    <t>10.1.10</t>
  </si>
  <si>
    <t xml:space="preserve">Concreto f'c= 250 kg/cm2 utilizado en Cabezales, incluye: concreto premezclado, cimbra aparente, descimbra, vibrado y curado del concreto, fletes, acarreos, traspaleos, materiales, desperdicios, mano de obra, herramienta, equipo y todo lo necesario para su correcta ejecución p.u.o.t.   </t>
  </si>
  <si>
    <t>10.1.11</t>
  </si>
  <si>
    <t xml:space="preserve">Concreto f'c= 250 kg/cm2 utilizado en Bancos de apoyo, incluye: concreto premezclado, cimbra aparente, descimbra, vibrado y curado del concreto, fletes, acarreos, traspaleos, materiales, desperdicios, mano de obra, herramienta, equipo y todo lo necesario para su correcta ejecución p.u.o.t.   </t>
  </si>
  <si>
    <t>10.1.12</t>
  </si>
  <si>
    <t>Acero de Refuerzo f'y= 4,200 kg/cm2 utilizado en puentes por unidad de obra terminada, incluye todo lo necesario para su correcta ejecucion.</t>
  </si>
  <si>
    <t>Estructura metalica</t>
  </si>
  <si>
    <t>10.2.1</t>
  </si>
  <si>
    <t>Suministro y colocacion de  viga v1 a base de  ipr 8"x 5 1/4" x 31.2 kgs/ml acero a-36   fy=2530 kg/cm2, long. promedio por pieza= 5 mts  incluye  placas y angulos de conexiones,  mano de obra,pintura primario anticorrosivo rojo oxido  soldadura, desperdicios, cortes, herramienta, equipo y todo lo necesario para su correcta elaboracion.</t>
  </si>
  <si>
    <t>10.2.2</t>
  </si>
  <si>
    <t>Suministro y colocacion de  largueros L1 a base de per 4"x3" blanco h-50.  fy= 3500 kg/cm2,  incluye  placas y angulos de conexiones,  mano de obra,pintura primer anticorrosivo rojo oxido  soldadura, desperdicios, cortes, herramienta, equipo y todo lo necesario para su correcta elaboracion.</t>
  </si>
  <si>
    <t>10.2.3</t>
  </si>
  <si>
    <t>Suministro y colocacion de placa metalica antiderrapante de 1/4" de espesor (a-36) incluye material, mano de obra, soldadura, desperdicios, cortes, herramienta, equipo y todo lo necesario para su correcta elaboracion.</t>
  </si>
  <si>
    <t>10.2.4</t>
  </si>
  <si>
    <t>Suministro , fabricacion y colocacion de barandal a base de tubo circular de 2" de diam ced. 40  acero a-500 grado b como poste (@ 6mts) y pasamanos, tubo de 1 1/2" ced 40 acero a-500 grado b como remate long= 30 mts,8 tubos rdos. de 1" de diam. acero a-500 grado b de long.= 30 mts., postes en seccion cajon  a base de placa de 1/4" acero a-36 a cada 2 mts,peso por pza. total de barandal = 1065 kgs.  incluye:placas  de conexion ,  material, mano de obra, herramienta, pintura anticorrosiva rojo oxido primer , equipo, soldadura, cortes, cartelas, fondo anticorrosivo,acabado en pintura automotriz marca doal  color blancpo, elevaciones, acarreos,  desperdicios,  y todo lo necesario para su correcta instalacion .</t>
  </si>
  <si>
    <t>10.2.5</t>
  </si>
  <si>
    <t>Suministro y colocacion de conexión para tubos t-2 con cuerdas a base de t1 a base de tubo de 14" de diam. ced. 40 acero a-500 grado b, con cartabones interiores a base de placa de 3/8" acero a-36, peso por pza= 22 kgs incluye material, mano de obra, soldadura, desperdicios, cortes, herramienta, equipo y todo lo necesario para su correcta elaboracion.</t>
  </si>
  <si>
    <t>10.2.6</t>
  </si>
  <si>
    <t>Suministro y colocacion de placas de neopreno de 0.25 mtsx 0.20 mtsx .041 mts. incluye material, mano de obra, desperdicios cortes, herramienta, equipo y todo lo necesario para su correcta elaboracion.</t>
  </si>
  <si>
    <t>dm3</t>
  </si>
  <si>
    <t>10.2.7</t>
  </si>
  <si>
    <t>Suministro y colocacion de armadura metalica long= 30 mts con cuerdas a base de tubo circular de 10" de diam ced. 40 acero a-500 grado b,  fy= 3235 kgs/cm2, montantes a base de tubo de 4" de diam. ced. 40 acero a-500 grado b, fy= 3235 kg/cm2 peso por pza = 3908 kgs.  incluye:placas  de conexion ,  material, mano de obra, herramienta, pintura anticorrosiva rojo oxido primer , equipo, soldadura, cortes, cartelas, fondo anticorrosivo, elevaciones, acarreos,  desperdicios,  y todo lo necesario para su correcta instalacion .</t>
  </si>
  <si>
    <t>EXTRAORINARIOS</t>
  </si>
  <si>
    <t>EX01</t>
  </si>
  <si>
    <t>EX02</t>
  </si>
  <si>
    <t>RESUMEN</t>
  </si>
  <si>
    <t>SUBTOTAL</t>
  </si>
  <si>
    <t>IVA</t>
  </si>
  <si>
    <t>TOTAL</t>
  </si>
  <si>
    <t>Se levanta el presente finiquito, según  contrato de obra publica No. 165/2015; resultando con un saldo a cancelar por un importe de $000.00 (------------- pesos 00/100 M.N.)</t>
  </si>
  <si>
    <t>POR EL CONTRATISTA</t>
  </si>
  <si>
    <t>POR EL CONTRATANTE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</si>
</sst>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164" formatCode="_(&quot;$&quot;* #,##0.00_);_(&quot;$&quot;* \(#,##0.00\);_(&quot;$&quot;* &quot;-&quot;??_);_(@_)"/>
    <numFmt numFmtId="165" formatCode="&quot;$&quot;#,##0.00"/>
    <numFmt numFmtId="166" formatCode="_(* #,##0.00_);_(* \(#,##0.00\);_(* &quot;-&quot;??_);_(@_)"/>
    <numFmt numFmtId="167" formatCode="#,##0.00_ ;[Red]\-#,##0.00\ "/>
    <numFmt numFmtId="168" formatCode="[$$-80A]#,##0.00"/>
    <numFmt numFmtId="169" formatCode="&quot;$&quot;\ #,##0.00_);[Red]\(&quot;$&quot;\ #,##0.00\)"/>
    <numFmt numFmtId="170" formatCode="#,##0.00_ ;\-#,##0.00\ "/>
    <numFmt numFmtId="171" formatCode="_-[$$-80A]* #,##0.00_-;\-[$$-80A]* #,##0.00_-;_-[$$-80A]* &quot;-&quot;??_-;_-@_-"/>
    <numFmt numFmtId="172" formatCode="0.0"/>
  </numFmts>
  <fonts count="2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MS Sans Serif"/>
      <family val="2"/>
    </font>
    <font>
      <b/>
      <sz val="11"/>
      <color theme="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 Narrow"/>
      <family val="2"/>
    </font>
    <font>
      <b/>
      <sz val="11"/>
      <name val="Arial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11"/>
      <color theme="1"/>
      <name val="Arial"/>
      <family val="2"/>
    </font>
    <font>
      <sz val="11"/>
      <color theme="0"/>
      <name val="Arial Narrow"/>
      <family val="2"/>
    </font>
    <font>
      <sz val="11"/>
      <color rgb="FF000000"/>
      <name val="Arial"/>
      <family val="2"/>
    </font>
    <font>
      <b/>
      <sz val="11"/>
      <color indexed="10"/>
      <name val="Arial Narrow"/>
      <family val="2"/>
    </font>
    <font>
      <b/>
      <sz val="11"/>
      <color rgb="FF000000"/>
      <name val="Arial"/>
      <family val="2"/>
    </font>
    <font>
      <sz val="12"/>
      <name val="Tahoma"/>
      <family val="2"/>
    </font>
    <font>
      <sz val="12"/>
      <color theme="1"/>
      <name val="Tahoma"/>
      <family val="2"/>
    </font>
    <font>
      <sz val="1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hair">
        <color indexed="9"/>
      </left>
      <right style="hair">
        <color indexed="9"/>
      </right>
      <top style="hair">
        <color indexed="9"/>
      </top>
      <bottom/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/>
      <bottom style="hair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</borders>
  <cellStyleXfs count="12">
    <xf numFmtId="0" fontId="0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0" fillId="0" borderId="0"/>
    <xf numFmtId="0" fontId="1" fillId="0" borderId="0"/>
    <xf numFmtId="40" fontId="10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</cellStyleXfs>
  <cellXfs count="283">
    <xf numFmtId="0" fontId="0" fillId="0" borderId="0" xfId="0"/>
    <xf numFmtId="2" fontId="2" fillId="0" borderId="0" xfId="0" applyNumberFormat="1" applyFont="1" applyAlignment="1">
      <alignment horizontal="center" wrapText="1"/>
    </xf>
    <xf numFmtId="164" fontId="1" fillId="0" borderId="0" xfId="2" applyFont="1"/>
    <xf numFmtId="0" fontId="1" fillId="0" borderId="0" xfId="0" applyFont="1"/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164" fontId="2" fillId="0" borderId="0" xfId="2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164" fontId="2" fillId="3" borderId="4" xfId="2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4" fontId="4" fillId="3" borderId="4" xfId="2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164" fontId="5" fillId="3" borderId="4" xfId="2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2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vertical="top"/>
    </xf>
    <xf numFmtId="164" fontId="1" fillId="0" borderId="0" xfId="2" applyFont="1" applyBorder="1" applyAlignment="1">
      <alignment vertical="top"/>
    </xf>
    <xf numFmtId="0" fontId="6" fillId="0" borderId="0" xfId="3" applyFont="1" applyBorder="1" applyAlignment="1">
      <alignment horizontal="center" vertical="top" wrapText="1"/>
    </xf>
    <xf numFmtId="0" fontId="2" fillId="0" borderId="0" xfId="3" applyFont="1" applyBorder="1" applyAlignment="1">
      <alignment horizontal="center" vertical="center" wrapText="1"/>
    </xf>
    <xf numFmtId="39" fontId="2" fillId="0" borderId="0" xfId="3" applyNumberFormat="1" applyFont="1" applyBorder="1" applyAlignment="1">
      <alignment horizontal="center" vertical="center" wrapText="1"/>
    </xf>
    <xf numFmtId="164" fontId="1" fillId="0" borderId="0" xfId="2" applyFont="1" applyFill="1" applyBorder="1" applyAlignment="1">
      <alignment horizontal="right" vertical="top"/>
    </xf>
    <xf numFmtId="165" fontId="1" fillId="0" borderId="0" xfId="4" applyNumberFormat="1" applyFont="1" applyBorder="1" applyAlignment="1">
      <alignment horizontal="right" vertical="top"/>
    </xf>
    <xf numFmtId="167" fontId="1" fillId="0" borderId="0" xfId="1" applyNumberFormat="1" applyFont="1" applyBorder="1" applyAlignment="1">
      <alignment horizontal="right" vertical="top"/>
    </xf>
    <xf numFmtId="164" fontId="1" fillId="0" borderId="0" xfId="2" applyFont="1" applyBorder="1" applyAlignment="1">
      <alignment horizontal="right" vertical="top"/>
    </xf>
    <xf numFmtId="4" fontId="1" fillId="0" borderId="0" xfId="0" applyNumberFormat="1" applyFont="1" applyBorder="1" applyAlignment="1">
      <alignment vertical="top"/>
    </xf>
    <xf numFmtId="0" fontId="7" fillId="0" borderId="6" xfId="3" applyFont="1" applyBorder="1" applyAlignment="1">
      <alignment horizontal="left" vertical="top" wrapText="1"/>
    </xf>
    <xf numFmtId="0" fontId="7" fillId="0" borderId="7" xfId="3" applyFont="1" applyBorder="1" applyAlignment="1">
      <alignment horizontal="left" vertical="top" wrapText="1"/>
    </xf>
    <xf numFmtId="0" fontId="7" fillId="0" borderId="8" xfId="3" applyFont="1" applyBorder="1" applyAlignment="1">
      <alignment horizontal="left" vertical="top" wrapText="1"/>
    </xf>
    <xf numFmtId="0" fontId="2" fillId="0" borderId="9" xfId="3" applyFont="1" applyBorder="1" applyAlignment="1">
      <alignment horizontal="center" vertical="top" wrapText="1"/>
    </xf>
    <xf numFmtId="0" fontId="2" fillId="0" borderId="0" xfId="3" applyFont="1" applyBorder="1" applyAlignment="1">
      <alignment horizontal="left" vertical="top" wrapText="1"/>
    </xf>
    <xf numFmtId="4" fontId="1" fillId="0" borderId="0" xfId="0" applyNumberFormat="1" applyFont="1" applyFill="1" applyBorder="1" applyAlignment="1">
      <alignment horizontal="right" vertical="top"/>
    </xf>
    <xf numFmtId="165" fontId="1" fillId="0" borderId="0" xfId="0" applyNumberFormat="1" applyFont="1" applyFill="1" applyBorder="1" applyAlignment="1">
      <alignment horizontal="right" vertical="top"/>
    </xf>
    <xf numFmtId="0" fontId="1" fillId="0" borderId="0" xfId="3" applyFont="1" applyFill="1" applyBorder="1"/>
    <xf numFmtId="1" fontId="2" fillId="0" borderId="0" xfId="0" applyNumberFormat="1" applyFont="1" applyFill="1" applyBorder="1" applyAlignment="1">
      <alignment horizontal="center" vertical="center"/>
    </xf>
    <xf numFmtId="168" fontId="8" fillId="0" borderId="0" xfId="2" applyNumberFormat="1" applyFont="1" applyFill="1" applyBorder="1" applyAlignment="1">
      <alignment horizontal="right" vertical="top"/>
    </xf>
    <xf numFmtId="4" fontId="1" fillId="0" borderId="0" xfId="0" applyNumberFormat="1" applyFont="1" applyFill="1" applyBorder="1" applyAlignment="1">
      <alignment vertical="top"/>
    </xf>
    <xf numFmtId="165" fontId="9" fillId="0" borderId="10" xfId="5" applyNumberFormat="1" applyFont="1" applyFill="1" applyBorder="1" applyAlignment="1" applyProtection="1"/>
    <xf numFmtId="167" fontId="1" fillId="0" borderId="0" xfId="1" applyNumberFormat="1" applyFont="1" applyBorder="1" applyAlignment="1">
      <alignment vertical="top"/>
    </xf>
    <xf numFmtId="0" fontId="11" fillId="5" borderId="11" xfId="6" applyFont="1" applyFill="1" applyBorder="1" applyAlignment="1">
      <alignment vertical="center"/>
    </xf>
    <xf numFmtId="0" fontId="11" fillId="5" borderId="4" xfId="6" applyFont="1" applyFill="1" applyBorder="1" applyAlignment="1">
      <alignment vertical="center"/>
    </xf>
    <xf numFmtId="0" fontId="11" fillId="5" borderId="12" xfId="6" applyFont="1" applyFill="1" applyBorder="1" applyAlignment="1">
      <alignment vertical="center"/>
    </xf>
    <xf numFmtId="0" fontId="11" fillId="5" borderId="13" xfId="6" applyFont="1" applyFill="1" applyBorder="1" applyAlignment="1">
      <alignment vertical="center"/>
    </xf>
    <xf numFmtId="0" fontId="11" fillId="5" borderId="8" xfId="6" applyFont="1" applyFill="1" applyBorder="1" applyAlignment="1">
      <alignment vertical="center"/>
    </xf>
    <xf numFmtId="164" fontId="11" fillId="5" borderId="4" xfId="2" applyFont="1" applyFill="1" applyBorder="1" applyAlignment="1">
      <alignment vertical="center"/>
    </xf>
    <xf numFmtId="0" fontId="11" fillId="5" borderId="14" xfId="6" applyFont="1" applyFill="1" applyBorder="1" applyAlignment="1">
      <alignment vertical="center"/>
    </xf>
    <xf numFmtId="0" fontId="12" fillId="0" borderId="11" xfId="7" applyFont="1" applyBorder="1" applyAlignment="1">
      <alignment horizontal="center" vertical="top"/>
    </xf>
    <xf numFmtId="0" fontId="12" fillId="0" borderId="4" xfId="7" applyFont="1" applyBorder="1" applyAlignment="1">
      <alignment horizontal="center" vertical="top"/>
    </xf>
    <xf numFmtId="0" fontId="12" fillId="0" borderId="4" xfId="5" applyNumberFormat="1" applyFont="1" applyFill="1" applyBorder="1" applyAlignment="1" applyProtection="1">
      <alignment horizontal="justify" vertical="top" wrapText="1"/>
    </xf>
    <xf numFmtId="0" fontId="12" fillId="0" borderId="4" xfId="5" applyNumberFormat="1" applyFont="1" applyFill="1" applyBorder="1" applyAlignment="1" applyProtection="1">
      <alignment horizontal="center" vertical="center"/>
    </xf>
    <xf numFmtId="4" fontId="13" fillId="0" borderId="4" xfId="8" applyNumberFormat="1" applyFont="1" applyFill="1" applyBorder="1" applyAlignment="1">
      <alignment horizontal="right" vertical="center" wrapText="1"/>
    </xf>
    <xf numFmtId="0" fontId="1" fillId="0" borderId="4" xfId="0" applyFont="1" applyFill="1" applyBorder="1" applyAlignment="1"/>
    <xf numFmtId="44" fontId="14" fillId="0" borderId="4" xfId="6" applyNumberFormat="1" applyFont="1" applyFill="1" applyBorder="1" applyAlignment="1">
      <alignment horizontal="right" vertical="center" wrapText="1"/>
    </xf>
    <xf numFmtId="44" fontId="13" fillId="0" borderId="13" xfId="9" applyNumberFormat="1" applyFont="1" applyFill="1" applyBorder="1" applyAlignment="1">
      <alignment horizontal="right" vertical="center" wrapText="1"/>
    </xf>
    <xf numFmtId="4" fontId="13" fillId="0" borderId="0" xfId="8" applyNumberFormat="1" applyFont="1" applyFill="1" applyBorder="1" applyAlignment="1">
      <alignment horizontal="right" vertical="center" wrapText="1"/>
    </xf>
    <xf numFmtId="164" fontId="13" fillId="0" borderId="0" xfId="2" applyFont="1" applyFill="1" applyBorder="1" applyAlignment="1">
      <alignment horizontal="right" vertical="center" wrapText="1"/>
    </xf>
    <xf numFmtId="4" fontId="13" fillId="0" borderId="15" xfId="8" applyNumberFormat="1" applyFont="1" applyFill="1" applyBorder="1" applyAlignment="1">
      <alignment horizontal="right" vertical="center" wrapText="1"/>
    </xf>
    <xf numFmtId="164" fontId="13" fillId="0" borderId="16" xfId="2" applyFont="1" applyFill="1" applyBorder="1" applyAlignment="1">
      <alignment horizontal="right" vertical="center" wrapText="1"/>
    </xf>
    <xf numFmtId="4" fontId="13" fillId="0" borderId="16" xfId="8" applyNumberFormat="1" applyFont="1" applyFill="1" applyBorder="1" applyAlignment="1">
      <alignment horizontal="right" vertical="center" wrapText="1"/>
    </xf>
    <xf numFmtId="164" fontId="13" fillId="0" borderId="17" xfId="2" applyFont="1" applyFill="1" applyBorder="1" applyAlignment="1">
      <alignment horizontal="right" vertical="center" wrapText="1"/>
    </xf>
    <xf numFmtId="4" fontId="13" fillId="0" borderId="0" xfId="0" applyNumberFormat="1" applyFont="1" applyBorder="1" applyAlignment="1">
      <alignment vertical="top"/>
    </xf>
    <xf numFmtId="0" fontId="12" fillId="0" borderId="4" xfId="7" applyFont="1" applyBorder="1" applyAlignment="1">
      <alignment horizontal="center" vertical="center"/>
    </xf>
    <xf numFmtId="0" fontId="1" fillId="0" borderId="4" xfId="0" applyFont="1" applyFill="1" applyBorder="1" applyAlignment="1">
      <alignment vertical="top"/>
    </xf>
    <xf numFmtId="4" fontId="13" fillId="0" borderId="18" xfId="8" applyNumberFormat="1" applyFont="1" applyFill="1" applyBorder="1" applyAlignment="1">
      <alignment horizontal="right" vertical="center" wrapText="1"/>
    </xf>
    <xf numFmtId="164" fontId="13" fillId="0" borderId="19" xfId="2" applyFont="1" applyFill="1" applyBorder="1" applyAlignment="1">
      <alignment horizontal="right" vertical="center" wrapText="1"/>
    </xf>
    <xf numFmtId="4" fontId="1" fillId="0" borderId="0" xfId="0" applyNumberFormat="1" applyFont="1" applyBorder="1" applyAlignment="1"/>
    <xf numFmtId="0" fontId="1" fillId="0" borderId="0" xfId="0" applyFont="1" applyBorder="1" applyAlignment="1"/>
    <xf numFmtId="4" fontId="13" fillId="0" borderId="20" xfId="8" applyNumberFormat="1" applyFont="1" applyFill="1" applyBorder="1" applyAlignment="1">
      <alignment horizontal="right" vertical="center" wrapText="1"/>
    </xf>
    <xf numFmtId="164" fontId="13" fillId="0" borderId="21" xfId="2" applyFont="1" applyFill="1" applyBorder="1" applyAlignment="1">
      <alignment horizontal="right" vertical="center" wrapText="1"/>
    </xf>
    <xf numFmtId="4" fontId="13" fillId="0" borderId="21" xfId="8" applyNumberFormat="1" applyFont="1" applyFill="1" applyBorder="1" applyAlignment="1">
      <alignment horizontal="right" vertical="center" wrapText="1"/>
    </xf>
    <xf numFmtId="164" fontId="13" fillId="0" borderId="22" xfId="2" applyFont="1" applyFill="1" applyBorder="1" applyAlignment="1">
      <alignment horizontal="right" vertical="center" wrapText="1"/>
    </xf>
    <xf numFmtId="0" fontId="15" fillId="6" borderId="11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4" xfId="0" applyNumberFormat="1" applyFont="1" applyFill="1" applyBorder="1" applyAlignment="1">
      <alignment horizontal="justify" vertical="center"/>
    </xf>
    <xf numFmtId="4" fontId="15" fillId="6" borderId="4" xfId="0" applyNumberFormat="1" applyFont="1" applyFill="1" applyBorder="1" applyAlignment="1">
      <alignment horizontal="center" vertical="center"/>
    </xf>
    <xf numFmtId="165" fontId="9" fillId="6" borderId="4" xfId="5" applyNumberFormat="1" applyFont="1" applyFill="1" applyBorder="1" applyAlignment="1" applyProtection="1"/>
    <xf numFmtId="164" fontId="16" fillId="6" borderId="4" xfId="2" applyFont="1" applyFill="1" applyBorder="1" applyAlignment="1">
      <alignment horizontal="center"/>
    </xf>
    <xf numFmtId="164" fontId="2" fillId="6" borderId="13" xfId="0" applyNumberFormat="1" applyFont="1" applyFill="1" applyBorder="1" applyAlignment="1"/>
    <xf numFmtId="167" fontId="1" fillId="6" borderId="0" xfId="1" applyNumberFormat="1" applyFont="1" applyFill="1" applyBorder="1" applyAlignment="1">
      <alignment horizontal="right"/>
    </xf>
    <xf numFmtId="164" fontId="7" fillId="6" borderId="12" xfId="2" applyFont="1" applyFill="1" applyBorder="1" applyAlignment="1">
      <alignment horizontal="right"/>
    </xf>
    <xf numFmtId="4" fontId="1" fillId="6" borderId="0" xfId="0" applyNumberFormat="1" applyFont="1" applyFill="1" applyBorder="1" applyAlignment="1"/>
    <xf numFmtId="4" fontId="13" fillId="6" borderId="0" xfId="0" applyNumberFormat="1" applyFont="1" applyFill="1" applyBorder="1" applyAlignment="1"/>
    <xf numFmtId="168" fontId="17" fillId="6" borderId="12" xfId="2" applyNumberFormat="1" applyFont="1" applyFill="1" applyBorder="1" applyAlignment="1">
      <alignment horizontal="right"/>
    </xf>
    <xf numFmtId="168" fontId="7" fillId="6" borderId="4" xfId="2" applyNumberFormat="1" applyFont="1" applyFill="1" applyBorder="1" applyAlignment="1">
      <alignment horizontal="right"/>
    </xf>
    <xf numFmtId="0" fontId="1" fillId="6" borderId="0" xfId="0" applyFont="1" applyFill="1" applyBorder="1" applyAlignment="1"/>
    <xf numFmtId="4" fontId="12" fillId="0" borderId="18" xfId="8" applyNumberFormat="1" applyFont="1" applyFill="1" applyBorder="1" applyAlignment="1">
      <alignment horizontal="right" vertical="center" wrapText="1"/>
    </xf>
    <xf numFmtId="4" fontId="12" fillId="0" borderId="0" xfId="8" applyNumberFormat="1" applyFont="1" applyFill="1" applyBorder="1" applyAlignment="1">
      <alignment horizontal="right" vertical="center" wrapText="1"/>
    </xf>
    <xf numFmtId="4" fontId="12" fillId="0" borderId="0" xfId="0" applyNumberFormat="1" applyFont="1" applyFill="1" applyBorder="1" applyAlignment="1"/>
    <xf numFmtId="168" fontId="12" fillId="0" borderId="0" xfId="2" applyNumberFormat="1" applyFont="1" applyFill="1" applyBorder="1" applyAlignment="1">
      <alignment horizontal="right"/>
    </xf>
    <xf numFmtId="4" fontId="1" fillId="0" borderId="0" xfId="0" applyNumberFormat="1" applyFont="1" applyFill="1" applyBorder="1" applyAlignment="1"/>
    <xf numFmtId="168" fontId="7" fillId="0" borderId="0" xfId="2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12" fillId="0" borderId="4" xfId="7" applyNumberFormat="1" applyFont="1" applyBorder="1" applyAlignment="1">
      <alignment horizontal="justify" vertical="top"/>
    </xf>
    <xf numFmtId="4" fontId="12" fillId="0" borderId="0" xfId="0" applyNumberFormat="1" applyFont="1" applyFill="1" applyBorder="1" applyAlignment="1">
      <alignment vertical="top"/>
    </xf>
    <xf numFmtId="168" fontId="12" fillId="0" borderId="0" xfId="2" applyNumberFormat="1" applyFont="1" applyFill="1" applyBorder="1" applyAlignment="1">
      <alignment horizontal="right" vertical="top"/>
    </xf>
    <xf numFmtId="168" fontId="19" fillId="0" borderId="0" xfId="2" applyNumberFormat="1" applyFont="1" applyFill="1" applyBorder="1" applyAlignment="1">
      <alignment horizontal="right" vertical="top"/>
    </xf>
    <xf numFmtId="0" fontId="1" fillId="0" borderId="0" xfId="0" applyFont="1" applyFill="1" applyBorder="1" applyAlignment="1">
      <alignment vertical="top"/>
    </xf>
    <xf numFmtId="0" fontId="17" fillId="6" borderId="11" xfId="6" applyFont="1" applyFill="1" applyBorder="1" applyAlignment="1">
      <alignment wrapText="1"/>
    </xf>
    <xf numFmtId="0" fontId="20" fillId="6" borderId="4" xfId="6" applyFont="1" applyFill="1" applyBorder="1" applyAlignment="1">
      <alignment vertical="center" wrapText="1"/>
    </xf>
    <xf numFmtId="0" fontId="20" fillId="6" borderId="4" xfId="6" applyFont="1" applyFill="1" applyBorder="1" applyAlignment="1">
      <alignment horizontal="right" vertical="center" wrapText="1"/>
    </xf>
    <xf numFmtId="0" fontId="2" fillId="6" borderId="4" xfId="0" applyFont="1" applyFill="1" applyBorder="1" applyAlignment="1"/>
    <xf numFmtId="168" fontId="17" fillId="6" borderId="13" xfId="9" applyNumberFormat="1" applyFont="1" applyFill="1" applyBorder="1" applyAlignment="1">
      <alignment horizontal="right" vertical="center" wrapText="1"/>
    </xf>
    <xf numFmtId="167" fontId="2" fillId="6" borderId="0" xfId="1" applyNumberFormat="1" applyFont="1" applyFill="1" applyBorder="1" applyAlignment="1">
      <alignment horizontal="right"/>
    </xf>
    <xf numFmtId="164" fontId="2" fillId="6" borderId="0" xfId="2" applyFont="1" applyFill="1" applyBorder="1" applyAlignment="1">
      <alignment horizontal="right"/>
    </xf>
    <xf numFmtId="4" fontId="12" fillId="6" borderId="0" xfId="0" applyNumberFormat="1" applyFont="1" applyFill="1" applyBorder="1" applyAlignment="1"/>
    <xf numFmtId="168" fontId="18" fillId="6" borderId="0" xfId="2" applyNumberFormat="1" applyFont="1" applyFill="1" applyBorder="1" applyAlignment="1">
      <alignment horizontal="right"/>
    </xf>
    <xf numFmtId="168" fontId="17" fillId="6" borderId="0" xfId="2" applyNumberFormat="1" applyFont="1" applyFill="1" applyBorder="1" applyAlignment="1">
      <alignment horizontal="right"/>
    </xf>
    <xf numFmtId="4" fontId="2" fillId="6" borderId="0" xfId="0" applyNumberFormat="1" applyFont="1" applyFill="1" applyBorder="1" applyAlignment="1"/>
    <xf numFmtId="168" fontId="7" fillId="6" borderId="0" xfId="2" applyNumberFormat="1" applyFont="1" applyFill="1" applyBorder="1" applyAlignment="1">
      <alignment horizontal="right"/>
    </xf>
    <xf numFmtId="0" fontId="2" fillId="6" borderId="0" xfId="0" applyFont="1" applyFill="1" applyBorder="1" applyAlignment="1"/>
    <xf numFmtId="164" fontId="11" fillId="5" borderId="14" xfId="2" applyFont="1" applyFill="1" applyBorder="1" applyAlignment="1">
      <alignment vertical="center"/>
    </xf>
    <xf numFmtId="0" fontId="21" fillId="5" borderId="4" xfId="6" applyFont="1" applyFill="1" applyBorder="1" applyAlignment="1">
      <alignment vertical="center"/>
    </xf>
    <xf numFmtId="165" fontId="13" fillId="0" borderId="4" xfId="10" applyNumberFormat="1" applyFont="1" applyFill="1" applyBorder="1" applyAlignment="1">
      <alignment vertical="center" wrapText="1"/>
    </xf>
    <xf numFmtId="165" fontId="13" fillId="7" borderId="4" xfId="10" applyNumberFormat="1" applyFont="1" applyFill="1" applyBorder="1" applyAlignment="1">
      <alignment vertical="center" wrapText="1"/>
    </xf>
    <xf numFmtId="0" fontId="1" fillId="6" borderId="4" xfId="0" applyFont="1" applyFill="1" applyBorder="1" applyAlignment="1"/>
    <xf numFmtId="44" fontId="17" fillId="6" borderId="13" xfId="9" applyNumberFormat="1" applyFont="1" applyFill="1" applyBorder="1" applyAlignment="1">
      <alignment horizontal="right" vertical="center" wrapText="1"/>
    </xf>
    <xf numFmtId="164" fontId="7" fillId="6" borderId="0" xfId="2" applyFont="1" applyFill="1" applyBorder="1" applyAlignment="1">
      <alignment horizontal="right"/>
    </xf>
    <xf numFmtId="0" fontId="11" fillId="5" borderId="11" xfId="6" applyFont="1" applyFill="1" applyBorder="1" applyAlignment="1">
      <alignment horizontal="left" vertical="center"/>
    </xf>
    <xf numFmtId="0" fontId="11" fillId="5" borderId="4" xfId="6" applyFont="1" applyFill="1" applyBorder="1" applyAlignment="1">
      <alignment horizontal="left" vertical="center"/>
    </xf>
    <xf numFmtId="0" fontId="11" fillId="5" borderId="13" xfId="6" applyFont="1" applyFill="1" applyBorder="1" applyAlignment="1">
      <alignment horizontal="left" vertical="center"/>
    </xf>
    <xf numFmtId="0" fontId="11" fillId="5" borderId="8" xfId="6" applyFont="1" applyFill="1" applyBorder="1" applyAlignment="1">
      <alignment horizontal="left" vertical="center"/>
    </xf>
    <xf numFmtId="164" fontId="11" fillId="5" borderId="4" xfId="2" applyFont="1" applyFill="1" applyBorder="1" applyAlignment="1">
      <alignment horizontal="left" vertical="center"/>
    </xf>
    <xf numFmtId="0" fontId="11" fillId="5" borderId="14" xfId="6" applyFont="1" applyFill="1" applyBorder="1" applyAlignment="1">
      <alignment horizontal="left" vertical="center"/>
    </xf>
    <xf numFmtId="164" fontId="11" fillId="5" borderId="14" xfId="2" applyFont="1" applyFill="1" applyBorder="1" applyAlignment="1">
      <alignment horizontal="left" vertical="center"/>
    </xf>
    <xf numFmtId="0" fontId="21" fillId="5" borderId="4" xfId="6" applyFont="1" applyFill="1" applyBorder="1" applyAlignment="1">
      <alignment horizontal="left" vertical="center"/>
    </xf>
    <xf numFmtId="44" fontId="14" fillId="7" borderId="4" xfId="6" applyNumberFormat="1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vertical="top"/>
    </xf>
    <xf numFmtId="4" fontId="12" fillId="6" borderId="0" xfId="0" applyNumberFormat="1" applyFont="1" applyFill="1" applyBorder="1" applyAlignment="1">
      <alignment vertical="top"/>
    </xf>
    <xf numFmtId="168" fontId="19" fillId="6" borderId="0" xfId="2" applyNumberFormat="1" applyFont="1" applyFill="1" applyBorder="1" applyAlignment="1">
      <alignment horizontal="right" vertical="top"/>
    </xf>
    <xf numFmtId="4" fontId="18" fillId="6" borderId="0" xfId="0" applyNumberFormat="1" applyFont="1" applyFill="1" applyBorder="1" applyAlignment="1">
      <alignment vertical="top"/>
    </xf>
    <xf numFmtId="168" fontId="18" fillId="6" borderId="0" xfId="2" applyNumberFormat="1" applyFont="1" applyFill="1" applyBorder="1" applyAlignment="1">
      <alignment horizontal="right" vertical="top"/>
    </xf>
    <xf numFmtId="4" fontId="2" fillId="6" borderId="0" xfId="0" applyNumberFormat="1" applyFont="1" applyFill="1" applyBorder="1" applyAlignment="1">
      <alignment vertical="top"/>
    </xf>
    <xf numFmtId="0" fontId="2" fillId="6" borderId="0" xfId="0" applyFont="1" applyFill="1" applyBorder="1" applyAlignment="1">
      <alignment vertical="top"/>
    </xf>
    <xf numFmtId="164" fontId="13" fillId="0" borderId="4" xfId="11" applyFont="1" applyFill="1" applyBorder="1" applyAlignment="1">
      <alignment vertical="center" wrapText="1"/>
    </xf>
    <xf numFmtId="4" fontId="12" fillId="0" borderId="0" xfId="0" applyNumberFormat="1" applyFont="1" applyFill="1" applyBorder="1" applyAlignment="1">
      <alignment horizontal="right" vertical="center"/>
    </xf>
    <xf numFmtId="4" fontId="12" fillId="6" borderId="0" xfId="0" applyNumberFormat="1" applyFont="1" applyFill="1" applyBorder="1" applyAlignment="1">
      <alignment horizontal="right" vertical="center"/>
    </xf>
    <xf numFmtId="0" fontId="11" fillId="5" borderId="23" xfId="6" applyFont="1" applyFill="1" applyBorder="1" applyAlignment="1">
      <alignment vertical="center"/>
    </xf>
    <xf numFmtId="0" fontId="21" fillId="5" borderId="4" xfId="6" applyFont="1" applyFill="1" applyBorder="1" applyAlignment="1">
      <alignment horizontal="right" vertical="center"/>
    </xf>
    <xf numFmtId="164" fontId="22" fillId="0" borderId="4" xfId="11" applyFont="1" applyFill="1" applyBorder="1" applyAlignment="1">
      <alignment horizontal="left" vertical="center" wrapText="1"/>
    </xf>
    <xf numFmtId="2" fontId="12" fillId="0" borderId="4" xfId="7" applyNumberFormat="1" applyFont="1" applyBorder="1" applyAlignment="1">
      <alignment horizontal="center" vertical="top"/>
    </xf>
    <xf numFmtId="44" fontId="17" fillId="6" borderId="24" xfId="9" applyNumberFormat="1" applyFont="1" applyFill="1" applyBorder="1" applyAlignment="1">
      <alignment horizontal="right" vertical="center" wrapText="1"/>
    </xf>
    <xf numFmtId="0" fontId="11" fillId="5" borderId="24" xfId="6" applyFont="1" applyFill="1" applyBorder="1" applyAlignment="1">
      <alignment vertical="center"/>
    </xf>
    <xf numFmtId="0" fontId="20" fillId="3" borderId="11" xfId="6" applyFont="1" applyFill="1" applyBorder="1" applyAlignment="1">
      <alignment horizontal="center" vertical="center" wrapText="1"/>
    </xf>
    <xf numFmtId="0" fontId="20" fillId="3" borderId="4" xfId="6" applyFont="1" applyFill="1" applyBorder="1" applyAlignment="1">
      <alignment horizontal="center" vertical="center" wrapText="1"/>
    </xf>
    <xf numFmtId="0" fontId="20" fillId="3" borderId="4" xfId="10" applyFont="1" applyFill="1" applyBorder="1" applyAlignment="1">
      <alignment horizontal="justify" vertical="center" wrapText="1"/>
    </xf>
    <xf numFmtId="0" fontId="14" fillId="3" borderId="4" xfId="10" applyFont="1" applyFill="1" applyBorder="1" applyAlignment="1">
      <alignment horizontal="center" vertical="center" wrapText="1"/>
    </xf>
    <xf numFmtId="4" fontId="14" fillId="3" borderId="4" xfId="1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/>
    <xf numFmtId="164" fontId="13" fillId="3" borderId="4" xfId="11" applyFont="1" applyFill="1" applyBorder="1" applyAlignment="1">
      <alignment vertical="center" wrapText="1"/>
    </xf>
    <xf numFmtId="44" fontId="13" fillId="3" borderId="24" xfId="9" applyNumberFormat="1" applyFont="1" applyFill="1" applyBorder="1" applyAlignment="1">
      <alignment horizontal="right" vertical="center" wrapText="1"/>
    </xf>
    <xf numFmtId="167" fontId="1" fillId="3" borderId="0" xfId="1" applyNumberFormat="1" applyFont="1" applyFill="1" applyBorder="1" applyAlignment="1">
      <alignment horizontal="right"/>
    </xf>
    <xf numFmtId="164" fontId="7" fillId="3" borderId="0" xfId="2" applyFont="1" applyFill="1" applyBorder="1" applyAlignment="1">
      <alignment horizontal="right"/>
    </xf>
    <xf numFmtId="4" fontId="1" fillId="3" borderId="0" xfId="0" applyNumberFormat="1" applyFont="1" applyFill="1" applyBorder="1" applyAlignment="1"/>
    <xf numFmtId="4" fontId="12" fillId="3" borderId="0" xfId="0" applyNumberFormat="1" applyFont="1" applyFill="1" applyBorder="1" applyAlignment="1">
      <alignment horizontal="right" vertical="center"/>
    </xf>
    <xf numFmtId="168" fontId="16" fillId="3" borderId="0" xfId="2" applyNumberFormat="1" applyFont="1" applyFill="1" applyBorder="1" applyAlignment="1">
      <alignment horizontal="right"/>
    </xf>
    <xf numFmtId="4" fontId="12" fillId="3" borderId="0" xfId="0" applyNumberFormat="1" applyFont="1" applyFill="1" applyBorder="1" applyAlignment="1"/>
    <xf numFmtId="168" fontId="12" fillId="3" borderId="0" xfId="2" applyNumberFormat="1" applyFont="1" applyFill="1" applyBorder="1" applyAlignment="1">
      <alignment horizontal="right"/>
    </xf>
    <xf numFmtId="168" fontId="17" fillId="3" borderId="0" xfId="2" applyNumberFormat="1" applyFont="1" applyFill="1" applyBorder="1" applyAlignment="1">
      <alignment horizontal="right"/>
    </xf>
    <xf numFmtId="168" fontId="7" fillId="3" borderId="0" xfId="2" applyNumberFormat="1" applyFont="1" applyFill="1" applyBorder="1" applyAlignment="1">
      <alignment horizontal="right"/>
    </xf>
    <xf numFmtId="0" fontId="1" fillId="3" borderId="0" xfId="0" applyFont="1" applyFill="1" applyBorder="1" applyAlignment="1"/>
    <xf numFmtId="44" fontId="13" fillId="0" borderId="24" xfId="9" applyNumberFormat="1" applyFont="1" applyFill="1" applyBorder="1" applyAlignment="1">
      <alignment horizontal="right" vertical="center" wrapText="1"/>
    </xf>
    <xf numFmtId="4" fontId="13" fillId="3" borderId="4" xfId="8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top"/>
    </xf>
    <xf numFmtId="167" fontId="1" fillId="3" borderId="0" xfId="1" applyNumberFormat="1" applyFont="1" applyFill="1" applyBorder="1" applyAlignment="1">
      <alignment horizontal="right" vertical="top"/>
    </xf>
    <xf numFmtId="164" fontId="8" fillId="3" borderId="0" xfId="2" applyFont="1" applyFill="1" applyBorder="1" applyAlignment="1">
      <alignment horizontal="right" vertical="top"/>
    </xf>
    <xf numFmtId="4" fontId="1" fillId="3" borderId="9" xfId="0" applyNumberFormat="1" applyFont="1" applyFill="1" applyBorder="1" applyAlignment="1">
      <alignment vertical="top"/>
    </xf>
    <xf numFmtId="4" fontId="1" fillId="3" borderId="0" xfId="0" applyNumberFormat="1" applyFont="1" applyFill="1" applyBorder="1" applyAlignment="1">
      <alignment vertical="top"/>
    </xf>
    <xf numFmtId="164" fontId="8" fillId="3" borderId="25" xfId="2" applyFont="1" applyFill="1" applyBorder="1" applyAlignment="1">
      <alignment horizontal="right" vertical="top"/>
    </xf>
    <xf numFmtId="4" fontId="13" fillId="3" borderId="0" xfId="0" applyNumberFormat="1" applyFont="1" applyFill="1" applyBorder="1" applyAlignment="1">
      <alignment horizontal="right" vertical="center"/>
    </xf>
    <xf numFmtId="168" fontId="19" fillId="3" borderId="0" xfId="2" applyNumberFormat="1" applyFont="1" applyFill="1" applyBorder="1" applyAlignment="1">
      <alignment horizontal="right" vertical="top"/>
    </xf>
    <xf numFmtId="4" fontId="13" fillId="3" borderId="0" xfId="0" applyNumberFormat="1" applyFont="1" applyFill="1" applyBorder="1" applyAlignment="1">
      <alignment vertical="top"/>
    </xf>
    <xf numFmtId="168" fontId="18" fillId="3" borderId="0" xfId="2" applyNumberFormat="1" applyFont="1" applyFill="1" applyBorder="1" applyAlignment="1">
      <alignment horizontal="right" vertical="top"/>
    </xf>
    <xf numFmtId="0" fontId="1" fillId="3" borderId="0" xfId="0" applyFont="1" applyFill="1" applyBorder="1" applyAlignment="1">
      <alignment vertical="top"/>
    </xf>
    <xf numFmtId="4" fontId="17" fillId="6" borderId="0" xfId="0" applyNumberFormat="1" applyFont="1" applyFill="1" applyBorder="1" applyAlignment="1">
      <alignment horizontal="right" vertical="center"/>
    </xf>
    <xf numFmtId="4" fontId="18" fillId="6" borderId="0" xfId="0" applyNumberFormat="1" applyFont="1" applyFill="1" applyBorder="1" applyAlignment="1"/>
    <xf numFmtId="0" fontId="11" fillId="5" borderId="4" xfId="6" applyFont="1" applyFill="1" applyBorder="1" applyAlignment="1">
      <alignment horizontal="right" vertical="center"/>
    </xf>
    <xf numFmtId="4" fontId="13" fillId="6" borderId="0" xfId="0" applyNumberFormat="1" applyFont="1" applyFill="1" applyBorder="1" applyAlignment="1">
      <alignment horizontal="right" vertical="center"/>
    </xf>
    <xf numFmtId="0" fontId="22" fillId="0" borderId="11" xfId="10" applyFont="1" applyFill="1" applyBorder="1" applyAlignment="1">
      <alignment horizontal="center" vertical="center" wrapText="1"/>
    </xf>
    <xf numFmtId="0" fontId="22" fillId="0" borderId="4" xfId="10" applyFont="1" applyFill="1" applyBorder="1" applyAlignment="1">
      <alignment horizontal="center" vertical="center" wrapText="1"/>
    </xf>
    <xf numFmtId="0" fontId="24" fillId="0" borderId="4" xfId="10" applyFont="1" applyFill="1" applyBorder="1" applyAlignment="1">
      <alignment horizontal="justify" vertical="top" wrapText="1"/>
    </xf>
    <xf numFmtId="167" fontId="1" fillId="0" borderId="0" xfId="1" applyNumberFormat="1" applyFont="1" applyFill="1" applyBorder="1" applyAlignment="1">
      <alignment horizontal="right" vertical="top"/>
    </xf>
    <xf numFmtId="164" fontId="19" fillId="0" borderId="0" xfId="2" applyFont="1" applyFill="1" applyBorder="1" applyAlignment="1">
      <alignment horizontal="right" vertical="top"/>
    </xf>
    <xf numFmtId="168" fontId="12" fillId="0" borderId="0" xfId="2" applyNumberFormat="1" applyFont="1" applyFill="1" applyBorder="1" applyAlignment="1">
      <alignment horizontal="right" vertical="center"/>
    </xf>
    <xf numFmtId="0" fontId="22" fillId="3" borderId="11" xfId="10" applyFont="1" applyFill="1" applyBorder="1" applyAlignment="1">
      <alignment horizontal="center" vertical="center" wrapText="1"/>
    </xf>
    <xf numFmtId="0" fontId="22" fillId="3" borderId="4" xfId="10" applyFont="1" applyFill="1" applyBorder="1" applyAlignment="1">
      <alignment horizontal="center" vertical="center" wrapText="1"/>
    </xf>
    <xf numFmtId="0" fontId="24" fillId="3" borderId="4" xfId="10" applyFont="1" applyFill="1" applyBorder="1" applyAlignment="1">
      <alignment horizontal="justify" vertical="top" wrapText="1"/>
    </xf>
    <xf numFmtId="164" fontId="22" fillId="3" borderId="4" xfId="11" applyFont="1" applyFill="1" applyBorder="1" applyAlignment="1">
      <alignment horizontal="left" vertical="center" wrapText="1"/>
    </xf>
    <xf numFmtId="4" fontId="13" fillId="3" borderId="0" xfId="8" applyNumberFormat="1" applyFont="1" applyFill="1" applyBorder="1" applyAlignment="1">
      <alignment horizontal="right" vertical="center" wrapText="1"/>
    </xf>
    <xf numFmtId="164" fontId="13" fillId="3" borderId="0" xfId="2" applyFont="1" applyFill="1" applyBorder="1" applyAlignment="1">
      <alignment horizontal="right" vertical="center" wrapText="1"/>
    </xf>
    <xf numFmtId="4" fontId="13" fillId="3" borderId="18" xfId="8" applyNumberFormat="1" applyFont="1" applyFill="1" applyBorder="1" applyAlignment="1">
      <alignment horizontal="right" vertical="center" wrapText="1"/>
    </xf>
    <xf numFmtId="164" fontId="13" fillId="3" borderId="19" xfId="2" applyFont="1" applyFill="1" applyBorder="1" applyAlignment="1">
      <alignment horizontal="right" vertical="center" wrapText="1"/>
    </xf>
    <xf numFmtId="4" fontId="13" fillId="3" borderId="0" xfId="0" applyNumberFormat="1" applyFont="1" applyFill="1" applyBorder="1" applyAlignment="1"/>
    <xf numFmtId="2" fontId="12" fillId="0" borderId="11" xfId="7" applyNumberFormat="1" applyFont="1" applyBorder="1" applyAlignment="1">
      <alignment horizontal="center" vertical="top"/>
    </xf>
    <xf numFmtId="0" fontId="17" fillId="6" borderId="26" xfId="6" applyFont="1" applyFill="1" applyBorder="1" applyAlignment="1">
      <alignment wrapText="1"/>
    </xf>
    <xf numFmtId="0" fontId="20" fillId="6" borderId="27" xfId="6" applyFont="1" applyFill="1" applyBorder="1" applyAlignment="1">
      <alignment vertical="center" wrapText="1"/>
    </xf>
    <xf numFmtId="0" fontId="20" fillId="6" borderId="27" xfId="6" applyFont="1" applyFill="1" applyBorder="1" applyAlignment="1">
      <alignment horizontal="right" vertical="center" wrapText="1"/>
    </xf>
    <xf numFmtId="0" fontId="2" fillId="6" borderId="27" xfId="0" applyFont="1" applyFill="1" applyBorder="1" applyAlignment="1">
      <alignment vertical="top"/>
    </xf>
    <xf numFmtId="44" fontId="17" fillId="6" borderId="28" xfId="9" applyNumberFormat="1" applyFont="1" applyFill="1" applyBorder="1" applyAlignment="1">
      <alignment horizontal="right" vertical="center" wrapText="1"/>
    </xf>
    <xf numFmtId="167" fontId="2" fillId="6" borderId="0" xfId="1" applyNumberFormat="1" applyFont="1" applyFill="1" applyBorder="1" applyAlignment="1">
      <alignment horizontal="right" vertical="top"/>
    </xf>
    <xf numFmtId="164" fontId="19" fillId="6" borderId="0" xfId="2" applyFont="1" applyFill="1" applyBorder="1" applyAlignment="1">
      <alignment horizontal="right" vertical="top"/>
    </xf>
    <xf numFmtId="4" fontId="17" fillId="6" borderId="0" xfId="0" applyNumberFormat="1" applyFont="1" applyFill="1" applyBorder="1" applyAlignment="1">
      <alignment vertical="top"/>
    </xf>
    <xf numFmtId="2" fontId="25" fillId="0" borderId="0" xfId="0" applyNumberFormat="1" applyFont="1" applyFill="1" applyBorder="1" applyAlignment="1">
      <alignment horizontal="center" vertical="top" wrapText="1"/>
    </xf>
    <xf numFmtId="0" fontId="25" fillId="0" borderId="0" xfId="0" applyFont="1" applyFill="1" applyBorder="1" applyAlignment="1">
      <alignment horizontal="justify" vertical="top" wrapText="1"/>
    </xf>
    <xf numFmtId="0" fontId="25" fillId="0" borderId="0" xfId="0" applyFont="1" applyFill="1" applyBorder="1" applyAlignment="1">
      <alignment horizontal="center" vertical="top" wrapText="1"/>
    </xf>
    <xf numFmtId="170" fontId="26" fillId="0" borderId="0" xfId="1" applyNumberFormat="1" applyFont="1" applyFill="1" applyBorder="1" applyAlignment="1">
      <alignment horizontal="center" vertical="top" wrapText="1"/>
    </xf>
    <xf numFmtId="165" fontId="16" fillId="0" borderId="0" xfId="5" applyNumberFormat="1" applyFont="1" applyFill="1" applyBorder="1" applyAlignment="1" applyProtection="1">
      <alignment vertical="top"/>
    </xf>
    <xf numFmtId="171" fontId="26" fillId="0" borderId="0" xfId="2" applyNumberFormat="1" applyFont="1" applyFill="1" applyBorder="1" applyAlignment="1">
      <alignment vertical="top" wrapText="1"/>
    </xf>
    <xf numFmtId="0" fontId="15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justify" vertical="center"/>
    </xf>
    <xf numFmtId="4" fontId="15" fillId="0" borderId="0" xfId="0" applyNumberFormat="1" applyFont="1" applyFill="1" applyBorder="1" applyAlignment="1">
      <alignment horizontal="center" vertical="center"/>
    </xf>
    <xf numFmtId="165" fontId="9" fillId="0" borderId="0" xfId="5" applyNumberFormat="1" applyFont="1" applyFill="1" applyBorder="1" applyAlignment="1" applyProtection="1"/>
    <xf numFmtId="164" fontId="16" fillId="0" borderId="0" xfId="2" applyFont="1" applyFill="1" applyBorder="1" applyAlignment="1">
      <alignment horizontal="center"/>
    </xf>
    <xf numFmtId="164" fontId="2" fillId="0" borderId="0" xfId="0" applyNumberFormat="1" applyFont="1" applyFill="1" applyBorder="1" applyAlignment="1"/>
    <xf numFmtId="167" fontId="1" fillId="0" borderId="0" xfId="1" applyNumberFormat="1" applyFont="1" applyFill="1" applyBorder="1" applyAlignment="1">
      <alignment horizontal="right"/>
    </xf>
    <xf numFmtId="164" fontId="7" fillId="0" borderId="0" xfId="2" applyFont="1" applyFill="1" applyBorder="1" applyAlignment="1">
      <alignment horizontal="right"/>
    </xf>
    <xf numFmtId="1" fontId="25" fillId="0" borderId="0" xfId="0" applyNumberFormat="1" applyFont="1" applyFill="1" applyBorder="1" applyAlignment="1">
      <alignment horizontal="center" vertical="top" wrapText="1"/>
    </xf>
    <xf numFmtId="0" fontId="7" fillId="8" borderId="29" xfId="0" applyFont="1" applyFill="1" applyBorder="1" applyAlignment="1">
      <alignment horizontal="justify"/>
    </xf>
    <xf numFmtId="164" fontId="19" fillId="3" borderId="0" xfId="2" applyFont="1" applyFill="1" applyBorder="1" applyAlignment="1">
      <alignment horizontal="right" vertical="top"/>
    </xf>
    <xf numFmtId="1" fontId="27" fillId="0" borderId="0" xfId="0" applyNumberFormat="1" applyFont="1" applyFill="1" applyBorder="1" applyAlignment="1">
      <alignment horizontal="center" vertical="top" wrapText="1"/>
    </xf>
    <xf numFmtId="168" fontId="19" fillId="9" borderId="0" xfId="2" applyNumberFormat="1" applyFont="1" applyFill="1" applyBorder="1" applyAlignment="1">
      <alignment horizontal="right" vertical="top"/>
    </xf>
    <xf numFmtId="172" fontId="27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1" fillId="0" borderId="0" xfId="0" applyNumberFormat="1" applyFont="1" applyFill="1" applyBorder="1" applyAlignment="1">
      <alignment horizontal="center" vertical="top"/>
    </xf>
    <xf numFmtId="165" fontId="1" fillId="0" borderId="0" xfId="0" applyNumberFormat="1" applyFont="1" applyFill="1" applyBorder="1" applyAlignment="1">
      <alignment vertical="top"/>
    </xf>
    <xf numFmtId="165" fontId="1" fillId="0" borderId="0" xfId="4" applyNumberFormat="1" applyFont="1" applyBorder="1" applyAlignment="1">
      <alignment vertical="top"/>
    </xf>
    <xf numFmtId="167" fontId="1" fillId="0" borderId="0" xfId="1" applyNumberFormat="1" applyFont="1" applyFill="1" applyBorder="1" applyAlignment="1">
      <alignment vertical="top"/>
    </xf>
    <xf numFmtId="2" fontId="1" fillId="0" borderId="0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0" borderId="0" xfId="0" applyNumberFormat="1" applyFont="1" applyFill="1" applyBorder="1" applyAlignment="1">
      <alignment vertical="top"/>
    </xf>
    <xf numFmtId="164" fontId="3" fillId="2" borderId="0" xfId="2" applyFont="1" applyFill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right" vertical="top"/>
    </xf>
    <xf numFmtId="165" fontId="3" fillId="0" borderId="0" xfId="0" applyNumberFormat="1" applyFont="1" applyFill="1" applyBorder="1" applyAlignment="1">
      <alignment horizontal="right" vertical="top"/>
    </xf>
    <xf numFmtId="164" fontId="3" fillId="0" borderId="0" xfId="2" applyFont="1" applyFill="1" applyBorder="1" applyAlignment="1">
      <alignment horizontal="right" vertical="top"/>
    </xf>
    <xf numFmtId="0" fontId="1" fillId="0" borderId="0" xfId="0" applyFont="1" applyFill="1" applyAlignment="1">
      <alignment vertical="top"/>
    </xf>
    <xf numFmtId="164" fontId="5" fillId="0" borderId="0" xfId="2" applyFont="1" applyFill="1" applyBorder="1" applyAlignment="1">
      <alignment horizontal="right" vertical="top"/>
    </xf>
    <xf numFmtId="165" fontId="5" fillId="0" borderId="0" xfId="0" applyNumberFormat="1" applyFont="1" applyFill="1" applyBorder="1" applyAlignment="1">
      <alignment horizontal="right" vertical="top"/>
    </xf>
    <xf numFmtId="165" fontId="2" fillId="0" borderId="0" xfId="0" applyNumberFormat="1" applyFont="1" applyFill="1" applyBorder="1" applyAlignment="1">
      <alignment horizontal="right" vertical="top"/>
    </xf>
    <xf numFmtId="164" fontId="1" fillId="0" borderId="0" xfId="2" applyFont="1" applyAlignment="1">
      <alignment vertical="top"/>
    </xf>
    <xf numFmtId="164" fontId="1" fillId="0" borderId="0" xfId="2" applyFont="1" applyFill="1" applyAlignment="1">
      <alignment vertical="top"/>
    </xf>
    <xf numFmtId="4" fontId="1" fillId="0" borderId="0" xfId="0" applyNumberFormat="1" applyFont="1" applyFill="1" applyAlignment="1">
      <alignment vertical="top"/>
    </xf>
    <xf numFmtId="0" fontId="2" fillId="9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64" fontId="2" fillId="0" borderId="0" xfId="2" applyFont="1" applyFill="1" applyAlignment="1">
      <alignment vertical="center"/>
    </xf>
    <xf numFmtId="0" fontId="1" fillId="0" borderId="0" xfId="0" applyFont="1" applyFill="1" applyAlignment="1">
      <alignment vertical="center"/>
    </xf>
    <xf numFmtId="164" fontId="3" fillId="0" borderId="0" xfId="2" applyFont="1" applyFill="1" applyBorder="1" applyAlignment="1">
      <alignment horizontal="right" vertical="center"/>
    </xf>
    <xf numFmtId="4" fontId="2" fillId="0" borderId="0" xfId="0" applyNumberFormat="1" applyFont="1" applyFill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164" fontId="2" fillId="0" borderId="0" xfId="2" applyFont="1" applyBorder="1" applyAlignment="1">
      <alignment vertical="top"/>
    </xf>
    <xf numFmtId="164" fontId="2" fillId="0" borderId="0" xfId="2" applyFont="1" applyBorder="1" applyAlignment="1">
      <alignment horizontal="center" vertical="top"/>
    </xf>
    <xf numFmtId="164" fontId="1" fillId="0" borderId="0" xfId="2" applyFont="1" applyBorder="1" applyAlignment="1">
      <alignment horizontal="center" vertical="top"/>
    </xf>
    <xf numFmtId="164" fontId="1" fillId="3" borderId="0" xfId="2" applyFont="1" applyFill="1" applyBorder="1" applyAlignment="1">
      <alignment vertical="top"/>
    </xf>
    <xf numFmtId="164" fontId="1" fillId="3" borderId="0" xfId="2" applyFont="1" applyFill="1" applyAlignment="1">
      <alignment horizontal="right" vertical="top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Alignment="1">
      <alignment horizontal="right"/>
    </xf>
  </cellXfs>
  <cellStyles count="12">
    <cellStyle name="Millares" xfId="1" builtinId="3"/>
    <cellStyle name="Millares 2" xfId="8"/>
    <cellStyle name="Moneda" xfId="2" builtinId="4"/>
    <cellStyle name="Moneda 2 2" xfId="9"/>
    <cellStyle name="Moneda 6" xfId="11"/>
    <cellStyle name="Moneda_PRESUPUESTO 2a. ETAPA" xfId="4"/>
    <cellStyle name="Normal" xfId="0" builtinId="0"/>
    <cellStyle name="Normal 2" xfId="10"/>
    <cellStyle name="Normal 3 2" xfId="6"/>
    <cellStyle name="Normal 4 2" xfId="5"/>
    <cellStyle name="Normal 6 2" xfId="7"/>
    <cellStyle name="Normal_PRESUPUESTO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Estimaciones\ADMINISTRACION%202016-2018\1_OBRAS%20POR%20RESIDENTE\ING.%20VICTOR%20%20MIRELES\224-2016%20SENDA%20PERIMETRAL%20PRESA%203ER%20ETAPA\FIN%20VOL%20224-2016%20SENDA%20PERIM%20PRESA%20CHIH%203ER%20ETAP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s\c\Documentos%202\Excel%202\DGCOP\OP04-7%20Solidarida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os%201\Excel%201\Caval%201\DGCOP\Estimaciones%20OP05-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iquito IMPRESO"/>
      <sheetName val="Volumetria"/>
      <sheetName val="CDO COMP REF"/>
      <sheetName val="CDO COMP CAN16"/>
      <sheetName val="ppto REF"/>
      <sheetName val="ppto can16"/>
      <sheetName val="CARAT CAN16 (2)"/>
      <sheetName val="CARAT REFR"/>
    </sheetNames>
    <sheetDataSet>
      <sheetData sheetId="0">
        <row r="5">
          <cell r="B5" t="str">
            <v xml:space="preserve">CONSTRUCCION Y EQUIPAMIENTO DE SENDA PERIMETRAL EN LA PRESA CHIHUAHUA 3ERA ETAPA </v>
          </cell>
        </row>
        <row r="100">
          <cell r="E100" t="str">
            <v xml:space="preserve">CONSTRUCTORA RASCON,S.A. DE C.V. </v>
          </cell>
          <cell r="M100" t="str">
            <v>ING. VICTOR MIRELES VILLEGAS</v>
          </cell>
        </row>
        <row r="110">
          <cell r="V110" t="str">
            <v>CHIHUAHUA, CHIH. A __ DE ____-- DE 2014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Estimación"/>
      <sheetName val="Conceptos"/>
      <sheetName val="DATOS GENERALES"/>
      <sheetName val="oficio rec"/>
      <sheetName val="Factura"/>
      <sheetName val="Recibo"/>
      <sheetName val="Caratula"/>
      <sheetName val="1a PARTIDA"/>
      <sheetName val="2a PARTIDA"/>
      <sheetName val="Hoja2"/>
      <sheetName val="Hoja3"/>
      <sheetName val="3a PARTIDA"/>
      <sheetName val="Generador"/>
      <sheetName val="DATOS_GENERALES"/>
      <sheetName val="oficio_rec"/>
      <sheetName val="1a_PARTIDA"/>
      <sheetName val="2a_PARTIDA"/>
      <sheetName val="3a_PARTIDA"/>
    </sheetNames>
    <sheetDataSet>
      <sheetData sheetId="0" refreshError="1"/>
      <sheetData sheetId="1" refreshError="1"/>
      <sheetData sheetId="2" refreshError="1">
        <row r="4">
          <cell r="F4">
            <v>0</v>
          </cell>
        </row>
        <row r="5">
          <cell r="F5">
            <v>0</v>
          </cell>
        </row>
        <row r="6">
          <cell r="B6" t="str">
            <v>1.TRABAJOS PRELIMINARES</v>
          </cell>
          <cell r="F6">
            <v>2031.7199999999998</v>
          </cell>
          <cell r="H6">
            <v>0</v>
          </cell>
          <cell r="I6">
            <v>0</v>
          </cell>
          <cell r="J6">
            <v>0</v>
          </cell>
        </row>
        <row r="7">
          <cell r="B7" t="str">
            <v>Limpieza, trazo y nivelación del terreno (area de edificio.)</v>
          </cell>
          <cell r="C7" t="str">
            <v>M2</v>
          </cell>
          <cell r="D7">
            <v>74.88</v>
          </cell>
          <cell r="E7">
            <v>7.06</v>
          </cell>
          <cell r="F7">
            <v>528.65</v>
          </cell>
          <cell r="H7">
            <v>0</v>
          </cell>
          <cell r="I7">
            <v>0</v>
          </cell>
          <cell r="J7">
            <v>0</v>
          </cell>
        </row>
        <row r="8">
          <cell r="B8" t="str">
            <v>Excavación a mano en terreno tipo "B" investigado en obra, cualquier profundidad. Incluye afine de talud y acarreo dentro y fuera de la obra de material no util.</v>
          </cell>
          <cell r="C8" t="str">
            <v>M3</v>
          </cell>
          <cell r="D8">
            <v>19.059999999999999</v>
          </cell>
          <cell r="E8">
            <v>47.02</v>
          </cell>
          <cell r="F8">
            <v>896.2</v>
          </cell>
          <cell r="H8">
            <v>0</v>
          </cell>
          <cell r="I8">
            <v>0</v>
          </cell>
          <cell r="J8">
            <v>0</v>
          </cell>
        </row>
        <row r="9">
          <cell r="B9" t="str">
            <v>Relleno y compactacion de material producto de excavación con pison y agua en capas de 20 cms de espesor.Incluye acarreo dentro de la obra. (medido compacto)</v>
          </cell>
          <cell r="C9" t="str">
            <v>M3</v>
          </cell>
          <cell r="D9">
            <v>19.059999999999999</v>
          </cell>
          <cell r="E9">
            <v>31.84</v>
          </cell>
          <cell r="F9">
            <v>606.87</v>
          </cell>
          <cell r="H9">
            <v>0</v>
          </cell>
          <cell r="I9">
            <v>0</v>
          </cell>
          <cell r="J9">
            <v>0</v>
          </cell>
        </row>
        <row r="10">
          <cell r="F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F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B12" t="str">
            <v>II.- CIMENTACION</v>
          </cell>
          <cell r="F12">
            <v>9919.17</v>
          </cell>
          <cell r="H12">
            <v>0</v>
          </cell>
          <cell r="I12">
            <v>0</v>
          </cell>
          <cell r="J12">
            <v>0</v>
          </cell>
        </row>
        <row r="13">
          <cell r="B13" t="str">
            <v>Suministro de material inerte, compactado con pison y agua en capas de 20 cm de espesor. Incluye acarreo dentro de la obra.(Medido Compacto)</v>
          </cell>
          <cell r="C13" t="str">
            <v>M3</v>
          </cell>
          <cell r="D13">
            <v>10.24</v>
          </cell>
          <cell r="E13">
            <v>83.78</v>
          </cell>
          <cell r="F13">
            <v>857.9</v>
          </cell>
          <cell r="H13">
            <v>0</v>
          </cell>
          <cell r="I13">
            <v>0</v>
          </cell>
          <cell r="J13">
            <v>0</v>
          </cell>
        </row>
        <row r="14">
          <cell r="B14" t="str">
            <v>Castillo de 14 x 14 cm en cimentación de concreto F·c=150Kg/cm2  y armado con 4 varillas Nº 3 y estribos Nº 2 a cada 15 Cm., incluye cimbra comun y cruces de vartillas, habilitado de acero, colado de concreto y descimbrado</v>
          </cell>
          <cell r="C14" t="str">
            <v>ML</v>
          </cell>
          <cell r="D14">
            <v>10.36</v>
          </cell>
          <cell r="E14">
            <v>67.2</v>
          </cell>
          <cell r="F14">
            <v>696.19</v>
          </cell>
          <cell r="H14">
            <v>0</v>
          </cell>
          <cell r="I14">
            <v>0</v>
          </cell>
          <cell r="J14">
            <v>0</v>
          </cell>
        </row>
        <row r="15">
          <cell r="B15" t="str">
            <v>Anclaje de castillos en cimentación de 14 x 14 cm. con 4 varillas No.3 y estribos No.2 a cada 15 cm.</v>
          </cell>
          <cell r="C15" t="str">
            <v>ML</v>
          </cell>
          <cell r="D15">
            <v>8.4</v>
          </cell>
          <cell r="E15">
            <v>4.18</v>
          </cell>
          <cell r="F15">
            <v>35.11</v>
          </cell>
          <cell r="H15">
            <v>0</v>
          </cell>
          <cell r="I15">
            <v>0</v>
          </cell>
          <cell r="J15">
            <v>0</v>
          </cell>
        </row>
        <row r="16">
          <cell r="B16" t="str">
            <v>Murete de enrase en cimentación de block hueco relleno de concreto F'c=100Kg/cm2, asentado con mortero, cemento, arena 1:3</v>
          </cell>
          <cell r="C16" t="str">
            <v>M2</v>
          </cell>
          <cell r="D16">
            <v>29.1</v>
          </cell>
          <cell r="E16">
            <v>111.04</v>
          </cell>
          <cell r="F16">
            <v>3231.26</v>
          </cell>
          <cell r="H16">
            <v>0</v>
          </cell>
          <cell r="I16">
            <v>0</v>
          </cell>
          <cell r="J16">
            <v>0</v>
          </cell>
        </row>
        <row r="17">
          <cell r="B17" t="str">
            <v>Plantilla de concreto hecho en obra F·c=100Kg/cm2 de 6.0 cm. de espesor</v>
          </cell>
          <cell r="C17" t="str">
            <v>M2</v>
          </cell>
          <cell r="D17">
            <v>25.26</v>
          </cell>
          <cell r="E17">
            <v>39.58</v>
          </cell>
          <cell r="F17">
            <v>999.79</v>
          </cell>
          <cell r="H17">
            <v>0</v>
          </cell>
          <cell r="I17">
            <v>0</v>
          </cell>
          <cell r="J17">
            <v>0</v>
          </cell>
        </row>
        <row r="18">
          <cell r="B18" t="str">
            <v>Zapata corrida Z-3 de 70 x 15 cm con 4 varillas No.3 longitudinal y varilla No. 3 a cada 25 cm. transversal con concreto F·c=250Kg/cm2. Incluye cimbrado y descimbrado, habilitado de acero, colado y curado del concreto.</v>
          </cell>
          <cell r="C18" t="str">
            <v>ML</v>
          </cell>
          <cell r="D18">
            <v>28</v>
          </cell>
          <cell r="E18">
            <v>146.38999999999999</v>
          </cell>
          <cell r="F18">
            <v>4098.92</v>
          </cell>
          <cell r="H18">
            <v>0</v>
          </cell>
          <cell r="I18">
            <v>0</v>
          </cell>
          <cell r="J18">
            <v>0</v>
          </cell>
        </row>
        <row r="19">
          <cell r="F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F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B21" t="str">
            <v>III. MUROS, CADENAS Y CASTILLOS.</v>
          </cell>
          <cell r="F21">
            <v>18594.629999999997</v>
          </cell>
          <cell r="H21">
            <v>0</v>
          </cell>
          <cell r="I21">
            <v>0</v>
          </cell>
          <cell r="J21">
            <v>0</v>
          </cell>
        </row>
        <row r="22">
          <cell r="B22" t="str">
            <v>Cadena CT-1 de 14 x 30 cm de concreto F·c=150Kg/cm2 armado segun plano. Incluye cimbra aparente, habilitado del acero, colado de concreto y descimbrado.</v>
          </cell>
          <cell r="C22" t="str">
            <v>PZA</v>
          </cell>
          <cell r="D22">
            <v>2</v>
          </cell>
          <cell r="E22">
            <v>683.32</v>
          </cell>
          <cell r="F22">
            <v>1366.64</v>
          </cell>
          <cell r="H22">
            <v>0</v>
          </cell>
          <cell r="I22">
            <v>0</v>
          </cell>
          <cell r="J22">
            <v>0</v>
          </cell>
        </row>
        <row r="23">
          <cell r="B23" t="str">
            <v>Cadena de repison de 14 x 14 cm de Concreto F·c=150Kg/cm2 armada con 4 varillas No.3 y  estribos No.2 a cada 30 cms. incluye cimbra común, habilitado del acero, colado de concreto y descimbrado.</v>
          </cell>
          <cell r="C23" t="str">
            <v>ML</v>
          </cell>
          <cell r="D23">
            <v>27.6</v>
          </cell>
          <cell r="E23">
            <v>63.35</v>
          </cell>
          <cell r="F23">
            <v>1748.46</v>
          </cell>
          <cell r="H23">
            <v>0</v>
          </cell>
          <cell r="I23">
            <v>0</v>
          </cell>
          <cell r="J23">
            <v>0</v>
          </cell>
        </row>
        <row r="24">
          <cell r="B24" t="str">
            <v>Cadena CD-2 de 14 x 20 cm. Concreto F·c=150Kg/cm2, armada con 4 varillas No.4 y estribos No.2 a cada 20 cm.Incluye cimbra común, habilitado del acero, colado y curado de concreto y descimbrado.</v>
          </cell>
          <cell r="C24" t="str">
            <v>ML</v>
          </cell>
          <cell r="D24">
            <v>16.3</v>
          </cell>
          <cell r="E24">
            <v>80.209999999999994</v>
          </cell>
          <cell r="F24">
            <v>1307.42</v>
          </cell>
          <cell r="H24">
            <v>0</v>
          </cell>
          <cell r="I24">
            <v>0</v>
          </cell>
          <cell r="J24">
            <v>0</v>
          </cell>
        </row>
        <row r="25">
          <cell r="B25" t="str">
            <v>Cadena CD-1 de 14 x 30 Cm., concreto F'c=150 Kg/cm2 armada con 4 varillas Nº 3 y estribos Nº 2 a cada 25 Cm., incluye cimbra aparente, cruces de varillas, habilitado del acero, colado y curado del concreto y descimbrado.</v>
          </cell>
          <cell r="C25" t="str">
            <v>ML</v>
          </cell>
          <cell r="D25">
            <v>16.3</v>
          </cell>
          <cell r="E25">
            <v>82.91</v>
          </cell>
          <cell r="F25">
            <v>1351.43</v>
          </cell>
          <cell r="H25">
            <v>0</v>
          </cell>
          <cell r="I25">
            <v>0</v>
          </cell>
          <cell r="J25">
            <v>0</v>
          </cell>
        </row>
        <row r="26">
          <cell r="B26" t="str">
            <v>Castillo de 14 x 14 cm armado con 4 varillas No.3 y estribos No.2 a cada 25 cm. concreto F·c=150Kg/cm2. Incluye cimbra comun, cruces de varillas, habilitado del acero, colado y curado de concreto y descimbrado.</v>
          </cell>
          <cell r="C26" t="str">
            <v>ML</v>
          </cell>
          <cell r="D26">
            <v>32.92</v>
          </cell>
          <cell r="E26">
            <v>65.66</v>
          </cell>
          <cell r="F26">
            <v>2161.52</v>
          </cell>
          <cell r="H26">
            <v>0</v>
          </cell>
          <cell r="I26">
            <v>0</v>
          </cell>
          <cell r="J26">
            <v>0</v>
          </cell>
        </row>
        <row r="27">
          <cell r="B27" t="str">
            <v>Muro de tabique recocido comun de 11 a 14 cm de espesor asentado con mortero cemento y arena 1:3 acabado comun.</v>
          </cell>
          <cell r="C27" t="str">
            <v>M2</v>
          </cell>
          <cell r="D27">
            <v>59.4</v>
          </cell>
          <cell r="E27">
            <v>110.69</v>
          </cell>
          <cell r="F27">
            <v>6574.98</v>
          </cell>
          <cell r="H27">
            <v>0</v>
          </cell>
          <cell r="I27">
            <v>0</v>
          </cell>
          <cell r="J27">
            <v>0</v>
          </cell>
        </row>
        <row r="28">
          <cell r="B28" t="str">
            <v>Muro de block hueco barro prensado T-Velour de 6 x 15 x 25 cm asentado con mortero cemento arena 1:3 acabado aparente en las dos caras</v>
          </cell>
          <cell r="C28" t="str">
            <v>M2</v>
          </cell>
          <cell r="D28">
            <v>7</v>
          </cell>
          <cell r="E28">
            <v>192.28</v>
          </cell>
          <cell r="F28">
            <v>1345.96</v>
          </cell>
          <cell r="H28">
            <v>0</v>
          </cell>
          <cell r="I28">
            <v>0</v>
          </cell>
          <cell r="J28">
            <v>0</v>
          </cell>
        </row>
        <row r="29">
          <cell r="B29" t="str">
            <v>Ceja trapezoidal de concreto F·c=150Kg/cm2 de sección promedio de 28x 12cm armada con varilla No.3 alta resistencia y baston No.2 a cada 30 cm. de 54 cm de longitud.Incluye cimbra aparente, habilitado de acero, colado y curado de concreto y descimbrado.</v>
          </cell>
          <cell r="C29" t="str">
            <v>ML</v>
          </cell>
          <cell r="D29">
            <v>23</v>
          </cell>
          <cell r="E29">
            <v>71.180000000000007</v>
          </cell>
          <cell r="F29">
            <v>1637.14</v>
          </cell>
          <cell r="H29">
            <v>0</v>
          </cell>
          <cell r="I29">
            <v>0</v>
          </cell>
          <cell r="J29">
            <v>0</v>
          </cell>
        </row>
        <row r="30">
          <cell r="B30" t="str">
            <v>Mocheta para librero a base de muro de tabique recocido, incluyendo aplanado en muro segun plano, los entrepaños de madera y pintura de esmalte en los mismos</v>
          </cell>
          <cell r="C30" t="str">
            <v>PZA</v>
          </cell>
          <cell r="D30">
            <v>1</v>
          </cell>
          <cell r="E30">
            <v>1101.08</v>
          </cell>
          <cell r="F30">
            <v>1101.08</v>
          </cell>
          <cell r="H30">
            <v>0</v>
          </cell>
          <cell r="I30">
            <v>0</v>
          </cell>
          <cell r="J30">
            <v>0</v>
          </cell>
        </row>
        <row r="31">
          <cell r="F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F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>IV. CUBIERTA Y ACABADOS DE AZOTEA</v>
          </cell>
          <cell r="F33">
            <v>24151.53</v>
          </cell>
          <cell r="H33">
            <v>0</v>
          </cell>
          <cell r="I33">
            <v>0</v>
          </cell>
          <cell r="J33">
            <v>0</v>
          </cell>
        </row>
        <row r="34">
          <cell r="B34" t="str">
            <v>Trabe T-1 de 20 x 40 cm. concreto F·c=250Kg/cm2 armado segun el plano. Incluye cimbra aparente, cruces de varillas habilitado del acero, colado del concreto, vibrado y descimbrado</v>
          </cell>
          <cell r="C34" t="str">
            <v>ML</v>
          </cell>
          <cell r="D34">
            <v>14</v>
          </cell>
          <cell r="E34">
            <v>239.12</v>
          </cell>
          <cell r="F34">
            <v>3347.68</v>
          </cell>
          <cell r="H34">
            <v>0</v>
          </cell>
          <cell r="I34">
            <v>0</v>
          </cell>
          <cell r="J34">
            <v>0</v>
          </cell>
        </row>
        <row r="35">
          <cell r="B35" t="str">
            <v>Suministro y colocación de goteron de lamina galvanizada Cal. 20 de 20 cm. de desarrollo.Incluye clavos de 1" para concreto.</v>
          </cell>
          <cell r="C35" t="str">
            <v>ML</v>
          </cell>
          <cell r="D35">
            <v>35.44</v>
          </cell>
          <cell r="E35">
            <v>13.84</v>
          </cell>
          <cell r="F35">
            <v>490.48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>Trabe T-3 de 50 cm de ancho ahogada en cumbrera, concreto F·c=250Kg/cm2 armado segun el plano, incluye cimbra aparente, cruces de varillas, habilitado del acero, colado y curado de concreto, vibrado y descimbrado</v>
          </cell>
          <cell r="C36" t="str">
            <v>ML</v>
          </cell>
          <cell r="D36">
            <v>7.2</v>
          </cell>
          <cell r="E36">
            <v>189.23</v>
          </cell>
          <cell r="F36">
            <v>1362.45</v>
          </cell>
          <cell r="H36">
            <v>0</v>
          </cell>
          <cell r="I36">
            <v>0</v>
          </cell>
          <cell r="J36">
            <v>0</v>
          </cell>
        </row>
        <row r="37">
          <cell r="B37" t="str">
            <v>Losa de concreto de 10 cm. De espesor acabado aparente con triplay de pino, concreto F'c=250kg/cm2, armada segun plano.  Incluye cimbra aparente, cruces de varillas, habilitado del acero, colado y curado del concreto, vibrado y descimbrado.</v>
          </cell>
          <cell r="C37" t="str">
            <v>M2</v>
          </cell>
          <cell r="D37">
            <v>72.14</v>
          </cell>
          <cell r="E37">
            <v>219.34</v>
          </cell>
          <cell r="F37">
            <v>15823.18</v>
          </cell>
          <cell r="H37">
            <v>0</v>
          </cell>
          <cell r="I37">
            <v>0</v>
          </cell>
          <cell r="J37">
            <v>0</v>
          </cell>
        </row>
        <row r="38">
          <cell r="B38" t="str">
            <v>Impermeabilizacion de losa con tres ( 3 ) capas de asfalto, dos ( 2 ) de fibra de vidrio y una ( 1 ) de papel mineralizado Impernova.</v>
          </cell>
          <cell r="C38" t="str">
            <v>M2</v>
          </cell>
          <cell r="D38">
            <v>75.44</v>
          </cell>
          <cell r="E38">
            <v>41.46</v>
          </cell>
          <cell r="F38">
            <v>3127.74</v>
          </cell>
          <cell r="H38">
            <v>0</v>
          </cell>
          <cell r="I38">
            <v>0</v>
          </cell>
          <cell r="J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F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B41" t="str">
            <v xml:space="preserve">V. C A N C E L E R I A </v>
          </cell>
          <cell r="F41">
            <v>838.95</v>
          </cell>
          <cell r="H41">
            <v>0</v>
          </cell>
          <cell r="I41">
            <v>0</v>
          </cell>
          <cell r="J41">
            <v>0</v>
          </cell>
        </row>
        <row r="42">
          <cell r="B42" t="str">
            <v>Colocacion de puerta y marco de aluminio.  Suministrada por la Direccion General de Comunicaciones y Obras Publicas, incluye flete del almacen de la Direccion a la obra y maniobras.</v>
          </cell>
          <cell r="C42" t="str">
            <v>PZA</v>
          </cell>
          <cell r="D42">
            <v>1</v>
          </cell>
          <cell r="E42">
            <v>264.88</v>
          </cell>
          <cell r="F42">
            <v>264.88</v>
          </cell>
          <cell r="H42">
            <v>0</v>
          </cell>
          <cell r="I42">
            <v>0</v>
          </cell>
          <cell r="J42">
            <v>0</v>
          </cell>
        </row>
        <row r="43">
          <cell r="B43" t="str">
            <v>Colocacion de canceleria de aluminio fijada con taquetes y tornillos suministrada por la Direccion General de Comunicaciones y Obras Publicas.  Incluye flete del almacen de la Direccion a la obra y maniobras.</v>
          </cell>
          <cell r="C43" t="str">
            <v>M2</v>
          </cell>
          <cell r="D43">
            <v>10.5</v>
          </cell>
          <cell r="E43">
            <v>52.31</v>
          </cell>
          <cell r="F43">
            <v>549.25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>Colocacion de cerradura en puerta suministrada por la Direccion General de Comunicaciones y Obras Publicas.  Incluye flete del almacen de la Direccion a la obra y maniobras.</v>
          </cell>
          <cell r="C44" t="str">
            <v>PZA</v>
          </cell>
          <cell r="D44">
            <v>1</v>
          </cell>
          <cell r="E44">
            <v>24.82</v>
          </cell>
          <cell r="F44">
            <v>24.82</v>
          </cell>
          <cell r="H44">
            <v>0</v>
          </cell>
          <cell r="I44">
            <v>0</v>
          </cell>
          <cell r="J44">
            <v>0</v>
          </cell>
        </row>
        <row r="45">
          <cell r="F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F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>VI. INSTALACION ELECTRICA</v>
          </cell>
          <cell r="F47">
            <v>3266.84</v>
          </cell>
          <cell r="H47">
            <v>0</v>
          </cell>
          <cell r="I47">
            <v>0</v>
          </cell>
          <cell r="J47">
            <v>0</v>
          </cell>
        </row>
        <row r="48">
          <cell r="B48" t="str">
            <v>Suministro y colocación de tablero de control tipo empotrar capacidad interruptiva NEMA 1 127/220V DQO-4</v>
          </cell>
          <cell r="C48" t="str">
            <v>PZA</v>
          </cell>
          <cell r="D48">
            <v>1</v>
          </cell>
          <cell r="E48">
            <v>187.42</v>
          </cell>
          <cell r="F48">
            <v>187.42</v>
          </cell>
          <cell r="H48">
            <v>0</v>
          </cell>
          <cell r="I48">
            <v>0</v>
          </cell>
          <cell r="J48">
            <v>0</v>
          </cell>
        </row>
        <row r="49">
          <cell r="B49" t="str">
            <v>Suministro y colocación de interruptor termomagnetico enchufable para 127/220V y C.A. 15-50 AMP.incluye conexion y prueba.</v>
          </cell>
          <cell r="C49" t="str">
            <v>PZA</v>
          </cell>
          <cell r="D49">
            <v>2</v>
          </cell>
          <cell r="E49">
            <v>82.42</v>
          </cell>
          <cell r="F49">
            <v>164.84</v>
          </cell>
          <cell r="H49">
            <v>0</v>
          </cell>
          <cell r="I49">
            <v>0</v>
          </cell>
          <cell r="J49">
            <v>0</v>
          </cell>
        </row>
        <row r="50">
          <cell r="B50" t="str">
            <v>Registro electrico de 90 x 90 x 80 cm de adobon acabado pulido con marco y contramarco metalico.</v>
          </cell>
          <cell r="C50" t="str">
            <v>PZA</v>
          </cell>
          <cell r="D50">
            <v>1</v>
          </cell>
          <cell r="E50">
            <v>690.02</v>
          </cell>
          <cell r="F50">
            <v>690.02</v>
          </cell>
          <cell r="H50">
            <v>0</v>
          </cell>
          <cell r="I50">
            <v>0</v>
          </cell>
          <cell r="J50">
            <v>0</v>
          </cell>
        </row>
        <row r="51">
          <cell r="B51" t="str">
            <v>Preparación electrica con tubo conduit galvanizado para posible adosamiento.</v>
          </cell>
          <cell r="C51" t="str">
            <v>LOTE</v>
          </cell>
          <cell r="D51">
            <v>1</v>
          </cell>
          <cell r="E51">
            <v>99.89</v>
          </cell>
          <cell r="F51">
            <v>99.89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>Salida de centro incluye apagador y todo lo necesario para su buen funcionamiento</v>
          </cell>
          <cell r="C52" t="str">
            <v>SAL</v>
          </cell>
          <cell r="D52">
            <v>5</v>
          </cell>
          <cell r="E52">
            <v>186.02</v>
          </cell>
          <cell r="F52">
            <v>930.1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>Salida de contacto incluye todo lo necesario para su buen funcionamiento.</v>
          </cell>
          <cell r="C53" t="str">
            <v>SAL</v>
          </cell>
          <cell r="D53">
            <v>1</v>
          </cell>
          <cell r="E53">
            <v>178.17</v>
          </cell>
          <cell r="F53">
            <v>178.17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Colocacion de luminaria incandescente de sobreponer tipo CAPFCE.  Incluye foco y todo lo necesario para su buen funcionamiento.  Luminaria suministrada por la Direccion General de Comunicaciones y Obras Publicas, debera considerar flete del almacen de la </v>
          </cell>
          <cell r="C54" t="str">
            <v>PZA</v>
          </cell>
          <cell r="D54">
            <v>5</v>
          </cell>
          <cell r="E54">
            <v>54</v>
          </cell>
          <cell r="F54">
            <v>270</v>
          </cell>
          <cell r="H54">
            <v>0</v>
          </cell>
          <cell r="I54">
            <v>0</v>
          </cell>
          <cell r="J54">
            <v>0</v>
          </cell>
        </row>
        <row r="55">
          <cell r="B55" t="str">
            <v>Conexion de registro a registro electrico y acometida.  Incluye prueba, excavacion, relleno y tubo de P.V.C. , de 1".</v>
          </cell>
          <cell r="C55" t="str">
            <v>ML</v>
          </cell>
          <cell r="D55">
            <v>20</v>
          </cell>
          <cell r="E55">
            <v>37.32</v>
          </cell>
          <cell r="F55">
            <v>746.4</v>
          </cell>
          <cell r="H55">
            <v>0</v>
          </cell>
          <cell r="I55">
            <v>0</v>
          </cell>
          <cell r="J55">
            <v>0</v>
          </cell>
        </row>
        <row r="56">
          <cell r="F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VII. P I S O S </v>
          </cell>
          <cell r="F58">
            <v>9113.93</v>
          </cell>
          <cell r="H58">
            <v>0</v>
          </cell>
          <cell r="I58">
            <v>0</v>
          </cell>
          <cell r="J58">
            <v>0</v>
          </cell>
        </row>
        <row r="59">
          <cell r="B59" t="str">
            <v>Piso de concreto de 10 cm de espesor, acabado pulido rayado, concreto F·c=150Kg/cm2, en banqueta exterior.</v>
          </cell>
          <cell r="C59" t="str">
            <v>M2</v>
          </cell>
          <cell r="D59">
            <v>8.01</v>
          </cell>
          <cell r="E59">
            <v>93.81</v>
          </cell>
          <cell r="F59">
            <v>751.41</v>
          </cell>
          <cell r="H59">
            <v>0</v>
          </cell>
          <cell r="I59">
            <v>0</v>
          </cell>
          <cell r="J59">
            <v>0</v>
          </cell>
        </row>
        <row r="60">
          <cell r="B60" t="str">
            <v>Piso de ceramica de 20 x 20 cm. prensada y esmaltada con boquilla de 6 mm. de espesor.</v>
          </cell>
          <cell r="C60" t="str">
            <v>M2</v>
          </cell>
          <cell r="D60">
            <v>46.2</v>
          </cell>
          <cell r="E60">
            <v>107.21</v>
          </cell>
          <cell r="F60">
            <v>4953.1000000000004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>Firme de concreto F·c=150Kg/cm2. de 8 cm. de espesor acabado regleado para recibir cerámica.</v>
          </cell>
          <cell r="C61" t="str">
            <v>M2</v>
          </cell>
          <cell r="D61">
            <v>46.2</v>
          </cell>
          <cell r="E61">
            <v>68.489999999999995</v>
          </cell>
          <cell r="F61">
            <v>3164.23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>Rampa de concreto para minusvalidos de 10 Cm., de espesor concreto F'c=150Kg/cm2.</v>
          </cell>
          <cell r="C62" t="str">
            <v>M2</v>
          </cell>
          <cell r="D62">
            <v>1.2</v>
          </cell>
          <cell r="E62">
            <v>204.33</v>
          </cell>
          <cell r="F62">
            <v>245.19</v>
          </cell>
          <cell r="H62">
            <v>0</v>
          </cell>
          <cell r="I62">
            <v>0</v>
          </cell>
          <cell r="J62">
            <v>0</v>
          </cell>
        </row>
        <row r="63">
          <cell r="F63">
            <v>0</v>
          </cell>
          <cell r="H63">
            <v>0</v>
          </cell>
          <cell r="I63">
            <v>0</v>
          </cell>
          <cell r="J63">
            <v>0</v>
          </cell>
        </row>
        <row r="64">
          <cell r="F64">
            <v>0</v>
          </cell>
          <cell r="H64">
            <v>0</v>
          </cell>
          <cell r="I64">
            <v>0</v>
          </cell>
          <cell r="J64">
            <v>0</v>
          </cell>
        </row>
        <row r="65">
          <cell r="B65" t="str">
            <v>IX. RECUBRIMIENTOS Y ACABADOS.</v>
          </cell>
          <cell r="F65">
            <v>6692.73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>Limpieza de vidrios por ambas caras.</v>
          </cell>
          <cell r="C66" t="str">
            <v>M2</v>
          </cell>
          <cell r="D66">
            <v>10.199999999999999</v>
          </cell>
          <cell r="E66">
            <v>2.52</v>
          </cell>
          <cell r="F66">
            <v>25.7</v>
          </cell>
          <cell r="H66">
            <v>0</v>
          </cell>
          <cell r="I66">
            <v>0</v>
          </cell>
          <cell r="J66">
            <v>0</v>
          </cell>
        </row>
        <row r="67">
          <cell r="B67" t="str">
            <v>Limpieza de piso de concreto y ceramica con cepillo, agua y acido clorhidrico.</v>
          </cell>
          <cell r="C67" t="str">
            <v>M2</v>
          </cell>
          <cell r="D67">
            <v>54.11</v>
          </cell>
          <cell r="E67">
            <v>2.92</v>
          </cell>
          <cell r="F67">
            <v>158</v>
          </cell>
          <cell r="H67">
            <v>0</v>
          </cell>
          <cell r="I67">
            <v>0</v>
          </cell>
          <cell r="J67">
            <v>0</v>
          </cell>
        </row>
        <row r="68">
          <cell r="B68" t="str">
            <v xml:space="preserve">Aplanado de muros con mortero cem-arena cal. 1:6:2 ,incluye remates, emboquillado acabado fino a vuelta de plana y a plomo. </v>
          </cell>
          <cell r="C68" t="str">
            <v>M2</v>
          </cell>
          <cell r="D68">
            <v>129.63999999999999</v>
          </cell>
          <cell r="E68">
            <v>46.28</v>
          </cell>
          <cell r="F68">
            <v>5999.73</v>
          </cell>
          <cell r="H68">
            <v>0</v>
          </cell>
          <cell r="I68">
            <v>0</v>
          </cell>
          <cell r="J68">
            <v>0</v>
          </cell>
        </row>
        <row r="69">
          <cell r="B69" t="str">
            <v>Retiro de escombro fuera de la obra.</v>
          </cell>
          <cell r="C69" t="str">
            <v>M3</v>
          </cell>
          <cell r="D69">
            <v>10</v>
          </cell>
          <cell r="E69">
            <v>39.950000000000003</v>
          </cell>
          <cell r="F69">
            <v>399.5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>Perfilado de ventanas y puertas con aplanado.</v>
          </cell>
          <cell r="C70" t="str">
            <v>ML</v>
          </cell>
          <cell r="D70">
            <v>45</v>
          </cell>
          <cell r="E70">
            <v>2.44</v>
          </cell>
          <cell r="F70">
            <v>109.8</v>
          </cell>
          <cell r="H70">
            <v>0</v>
          </cell>
          <cell r="I70">
            <v>0</v>
          </cell>
          <cell r="J70">
            <v>0</v>
          </cell>
        </row>
        <row r="71">
          <cell r="F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F72">
            <v>0</v>
          </cell>
          <cell r="H72">
            <v>0</v>
          </cell>
          <cell r="I72">
            <v>0</v>
          </cell>
          <cell r="J72">
            <v>0</v>
          </cell>
        </row>
        <row r="73">
          <cell r="B73" t="str">
            <v xml:space="preserve">X. P I N T U R A </v>
          </cell>
          <cell r="F73">
            <v>3900.5899999999997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>Pintura vinilica, lavable en muros,columnas, trabes y losa, marca Comex, Vinimex o similar. Incluye preparación de la superficie.</v>
          </cell>
          <cell r="C74" t="str">
            <v>M2</v>
          </cell>
          <cell r="D74">
            <v>217</v>
          </cell>
          <cell r="E74">
            <v>17.72</v>
          </cell>
          <cell r="F74">
            <v>3845.24</v>
          </cell>
          <cell r="H74">
            <v>0</v>
          </cell>
          <cell r="I74">
            <v>0</v>
          </cell>
          <cell r="J74">
            <v>0</v>
          </cell>
        </row>
        <row r="75">
          <cell r="B75" t="str">
            <v>Perfilado de pintura en claros de canceleria.</v>
          </cell>
          <cell r="C75" t="str">
            <v>ML</v>
          </cell>
          <cell r="D75">
            <v>45</v>
          </cell>
          <cell r="E75">
            <v>1.23</v>
          </cell>
          <cell r="F75">
            <v>55.35</v>
          </cell>
          <cell r="H75">
            <v>0</v>
          </cell>
          <cell r="I75">
            <v>0</v>
          </cell>
          <cell r="J75">
            <v>0</v>
          </cell>
        </row>
        <row r="76">
          <cell r="F76">
            <v>0</v>
          </cell>
          <cell r="H76">
            <v>0</v>
          </cell>
          <cell r="I76">
            <v>0</v>
          </cell>
          <cell r="J76">
            <v>0</v>
          </cell>
        </row>
        <row r="77">
          <cell r="F77">
            <v>0</v>
          </cell>
          <cell r="H77">
            <v>0</v>
          </cell>
          <cell r="I77">
            <v>0</v>
          </cell>
          <cell r="J77">
            <v>0</v>
          </cell>
        </row>
        <row r="78">
          <cell r="B78" t="str">
            <v xml:space="preserve">O B R A       EX TE R I O R </v>
          </cell>
        </row>
        <row r="79">
          <cell r="B79" t="str">
            <v>TRABAJOS PRELIMINARES O.E.</v>
          </cell>
          <cell r="F79">
            <v>187.92</v>
          </cell>
          <cell r="H79">
            <v>0</v>
          </cell>
          <cell r="I79">
            <v>0</v>
          </cell>
          <cell r="J79">
            <v>0</v>
          </cell>
        </row>
        <row r="80">
          <cell r="B80" t="str">
            <v>Limpieza, trazo y nivelación del terreno.</v>
          </cell>
          <cell r="C80" t="str">
            <v>M2</v>
          </cell>
          <cell r="D80">
            <v>108</v>
          </cell>
          <cell r="E80">
            <v>1.74</v>
          </cell>
          <cell r="F80">
            <v>187.92</v>
          </cell>
          <cell r="H80">
            <v>0</v>
          </cell>
          <cell r="I80">
            <v>0</v>
          </cell>
          <cell r="J80">
            <v>0</v>
          </cell>
        </row>
        <row r="81">
          <cell r="F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F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B83" t="str">
            <v xml:space="preserve">C I M E N T A C I O N </v>
          </cell>
          <cell r="F83">
            <v>6933.49</v>
          </cell>
          <cell r="H83">
            <v>0</v>
          </cell>
          <cell r="I83">
            <v>0</v>
          </cell>
          <cell r="J83">
            <v>0</v>
          </cell>
        </row>
        <row r="84">
          <cell r="B84" t="str">
            <v>Excavación a mano, cualquier terreno, para formar pisos, plazas cívicas y canchas deportivas, incluye acarreo dentro y fuera de la obra de material no utilizable</v>
          </cell>
          <cell r="C84" t="str">
            <v>M3</v>
          </cell>
          <cell r="D84">
            <v>7.5</v>
          </cell>
          <cell r="E84">
            <v>31.35</v>
          </cell>
          <cell r="F84">
            <v>235.12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>Plantilla de concreto hecho en obra F·c=100Kg/cm2, de 6 cm. de espesor .</v>
          </cell>
          <cell r="C85" t="str">
            <v>M2</v>
          </cell>
          <cell r="D85">
            <v>16.5</v>
          </cell>
          <cell r="E85">
            <v>39.58</v>
          </cell>
          <cell r="F85">
            <v>653.07000000000005</v>
          </cell>
          <cell r="H85">
            <v>0</v>
          </cell>
          <cell r="I85">
            <v>0</v>
          </cell>
          <cell r="J85">
            <v>0</v>
          </cell>
        </row>
        <row r="86">
          <cell r="B86" t="str">
            <v>Relleno y compactacion de material producto de excavación con pizon y agua, en capas de 20 cm de espesor.Incluye acarreo dentro de la obra, medir compacto.</v>
          </cell>
          <cell r="C86" t="str">
            <v>M3</v>
          </cell>
          <cell r="D86">
            <v>7.5</v>
          </cell>
          <cell r="E86">
            <v>31.84</v>
          </cell>
          <cell r="F86">
            <v>238.8</v>
          </cell>
          <cell r="H86">
            <v>0</v>
          </cell>
          <cell r="I86">
            <v>0</v>
          </cell>
          <cell r="J86">
            <v>0</v>
          </cell>
        </row>
        <row r="87">
          <cell r="B87" t="str">
            <v>Suministro y relleno de material inerte, compactado con pizón y agua, en capas de 20 cm. de espesor. Incluye acarreo dentro de la obra, medir compacto.</v>
          </cell>
          <cell r="C87" t="str">
            <v>M3</v>
          </cell>
          <cell r="D87">
            <v>25</v>
          </cell>
          <cell r="E87">
            <v>83.78</v>
          </cell>
          <cell r="F87">
            <v>2094.5</v>
          </cell>
          <cell r="H87">
            <v>0</v>
          </cell>
          <cell r="I87">
            <v>0</v>
          </cell>
          <cell r="J87">
            <v>0</v>
          </cell>
        </row>
        <row r="88">
          <cell r="B88" t="str">
            <v>Murete de enrase en cimentacion de block hueco relleno de concreto, asentado con mortero, cemento, arena, proporcion 1:3 de 15 Cm., de espesor.</v>
          </cell>
          <cell r="C88" t="str">
            <v>M2</v>
          </cell>
          <cell r="D88">
            <v>40</v>
          </cell>
          <cell r="E88">
            <v>92.8</v>
          </cell>
          <cell r="F88">
            <v>3712</v>
          </cell>
          <cell r="H88">
            <v>0</v>
          </cell>
          <cell r="I88">
            <v>0</v>
          </cell>
          <cell r="J88">
            <v>0</v>
          </cell>
        </row>
        <row r="89">
          <cell r="F89">
            <v>0</v>
          </cell>
          <cell r="H89">
            <v>0</v>
          </cell>
          <cell r="I89">
            <v>0</v>
          </cell>
          <cell r="J89">
            <v>0</v>
          </cell>
        </row>
        <row r="90">
          <cell r="F90">
            <v>0</v>
          </cell>
          <cell r="H90">
            <v>0</v>
          </cell>
          <cell r="I90">
            <v>0</v>
          </cell>
          <cell r="J90">
            <v>0</v>
          </cell>
        </row>
        <row r="91">
          <cell r="B91" t="str">
            <v>MUROS, CADENAS, CASTILLOS Y PISOS</v>
          </cell>
          <cell r="F91">
            <v>5042.5200000000004</v>
          </cell>
          <cell r="H91">
            <v>0</v>
          </cell>
          <cell r="I91">
            <v>0</v>
          </cell>
          <cell r="J91">
            <v>0</v>
          </cell>
        </row>
        <row r="92">
          <cell r="B92" t="str">
            <v>Piso de concreto f·c=150 Kg/cm2. 10 cm. de espesor, acabado pulido o raya/brocha/pelo, losas 3.06 x 2.00 m. juntas frías, acabado con volteador, incluye cimbra.</v>
          </cell>
          <cell r="C92" t="str">
            <v>M2</v>
          </cell>
          <cell r="D92">
            <v>108</v>
          </cell>
          <cell r="E92">
            <v>46.69</v>
          </cell>
          <cell r="F92">
            <v>5042.5200000000004</v>
          </cell>
          <cell r="H92">
            <v>0</v>
          </cell>
          <cell r="I92">
            <v>0</v>
          </cell>
          <cell r="J92">
            <v>0</v>
          </cell>
        </row>
        <row r="93"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F94">
            <v>0</v>
          </cell>
          <cell r="H94">
            <v>0</v>
          </cell>
          <cell r="I94">
            <v>0</v>
          </cell>
          <cell r="J94">
            <v>0</v>
          </cell>
        </row>
        <row r="95">
          <cell r="B95" t="str">
            <v xml:space="preserve">                             IV.- PINTURA.</v>
          </cell>
          <cell r="F95">
            <v>315.36</v>
          </cell>
          <cell r="H95">
            <v>0</v>
          </cell>
          <cell r="I95">
            <v>0</v>
          </cell>
          <cell r="J95">
            <v>0</v>
          </cell>
        </row>
        <row r="96">
          <cell r="B96" t="str">
            <v>Limpieza de pisos de concreto y/o mosaico con cepillo, agua y acido clorhidrico.</v>
          </cell>
          <cell r="C96" t="str">
            <v>M2</v>
          </cell>
          <cell r="D96">
            <v>108</v>
          </cell>
          <cell r="E96">
            <v>2.92</v>
          </cell>
          <cell r="F96">
            <v>315.36</v>
          </cell>
          <cell r="H96">
            <v>0</v>
          </cell>
          <cell r="I96">
            <v>0</v>
          </cell>
          <cell r="J96">
            <v>0</v>
          </cell>
        </row>
        <row r="97">
          <cell r="F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F98">
            <v>0</v>
          </cell>
          <cell r="H98">
            <v>0</v>
          </cell>
          <cell r="I98">
            <v>0</v>
          </cell>
          <cell r="J98">
            <v>0</v>
          </cell>
        </row>
        <row r="99">
          <cell r="B99" t="str">
            <v>INSTALACION ELECTRICA</v>
          </cell>
          <cell r="F99">
            <v>1791.3200000000002</v>
          </cell>
          <cell r="H99">
            <v>0</v>
          </cell>
          <cell r="I99">
            <v>0</v>
          </cell>
          <cell r="J99">
            <v>0</v>
          </cell>
        </row>
        <row r="100">
          <cell r="B100" t="str">
            <v>Suministro y tendido tubo conduit PVC pesado 25 mm diametro, incluye conexiones, trazo, excavación y relleno.</v>
          </cell>
          <cell r="C100" t="str">
            <v>ML</v>
          </cell>
          <cell r="D100">
            <v>30</v>
          </cell>
          <cell r="E100">
            <v>16.37</v>
          </cell>
          <cell r="F100">
            <v>491.1</v>
          </cell>
          <cell r="H100">
            <v>0</v>
          </cell>
          <cell r="I100">
            <v>0</v>
          </cell>
          <cell r="J100">
            <v>0</v>
          </cell>
        </row>
        <row r="101">
          <cell r="B101" t="str">
            <v>Suministro y colocacion y conexion de cable de cobre con aislamiento, THW calibre Num. 8, incluye cinta aislante.</v>
          </cell>
          <cell r="C101" t="str">
            <v>ML</v>
          </cell>
          <cell r="D101">
            <v>95</v>
          </cell>
          <cell r="E101">
            <v>5.86</v>
          </cell>
          <cell r="F101">
            <v>556.70000000000005</v>
          </cell>
          <cell r="H101">
            <v>0</v>
          </cell>
          <cell r="I101">
            <v>0</v>
          </cell>
          <cell r="J101">
            <v>0</v>
          </cell>
        </row>
        <row r="102">
          <cell r="B102" t="str">
            <v>Registro electrico 60x60x80 cm. con block cemento o tabique pulido con tapa de lámina y fondo de arena.</v>
          </cell>
          <cell r="C102" t="str">
            <v>PZA</v>
          </cell>
          <cell r="D102">
            <v>2</v>
          </cell>
          <cell r="E102">
            <v>371.76</v>
          </cell>
          <cell r="F102">
            <v>743.52</v>
          </cell>
          <cell r="H102">
            <v>0</v>
          </cell>
          <cell r="I102">
            <v>0</v>
          </cell>
          <cell r="J102">
            <v>0</v>
          </cell>
        </row>
        <row r="103">
          <cell r="F103">
            <v>0</v>
          </cell>
          <cell r="H103">
            <v>0</v>
          </cell>
          <cell r="I103">
            <v>0</v>
          </cell>
          <cell r="J103">
            <v>0</v>
          </cell>
        </row>
        <row r="104">
          <cell r="F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B105" t="str">
            <v>INSTALACIONES ESPECIALES</v>
          </cell>
          <cell r="F105">
            <v>1222.3799999999999</v>
          </cell>
          <cell r="H105">
            <v>0</v>
          </cell>
          <cell r="I105">
            <v>0</v>
          </cell>
          <cell r="J105">
            <v>0</v>
          </cell>
        </row>
        <row r="106">
          <cell r="B106" t="str">
            <v>Ducto de salida para aire</v>
          </cell>
          <cell r="C106" t="str">
            <v>Lote</v>
          </cell>
          <cell r="D106">
            <v>1</v>
          </cell>
          <cell r="E106">
            <v>429.44</v>
          </cell>
          <cell r="F106">
            <v>429.44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>Instalacion hidraulica para aire acondicionado.</v>
          </cell>
          <cell r="C107" t="str">
            <v>Lote</v>
          </cell>
          <cell r="D107">
            <v>1</v>
          </cell>
          <cell r="E107">
            <v>340.9</v>
          </cell>
          <cell r="F107">
            <v>340.9</v>
          </cell>
          <cell r="H107">
            <v>0</v>
          </cell>
          <cell r="I107">
            <v>0</v>
          </cell>
          <cell r="J107">
            <v>0</v>
          </cell>
        </row>
        <row r="108">
          <cell r="B108" t="str">
            <v>Instalacion electrica para aire acondicionado.</v>
          </cell>
          <cell r="C108" t="str">
            <v>Lote</v>
          </cell>
          <cell r="D108">
            <v>1</v>
          </cell>
          <cell r="E108">
            <v>214.38</v>
          </cell>
          <cell r="F108">
            <v>214.38</v>
          </cell>
          <cell r="H108">
            <v>0</v>
          </cell>
          <cell r="I108">
            <v>0</v>
          </cell>
          <cell r="J108">
            <v>0</v>
          </cell>
        </row>
        <row r="109">
          <cell r="B109" t="str">
            <v>Instalacion para la preparacion del calenton de gas unicamente tuberia de gas del interior al exterior.</v>
          </cell>
          <cell r="C109" t="str">
            <v>Lote</v>
          </cell>
          <cell r="D109">
            <v>1</v>
          </cell>
          <cell r="E109">
            <v>237.66</v>
          </cell>
          <cell r="F109">
            <v>237.66</v>
          </cell>
          <cell r="H109">
            <v>0</v>
          </cell>
          <cell r="I109">
            <v>0</v>
          </cell>
          <cell r="J109">
            <v>0</v>
          </cell>
        </row>
        <row r="110">
          <cell r="F110">
            <v>0</v>
          </cell>
          <cell r="H110">
            <v>0</v>
          </cell>
          <cell r="I110">
            <v>0</v>
          </cell>
          <cell r="J110">
            <v>0</v>
          </cell>
        </row>
        <row r="111">
          <cell r="F111">
            <v>0</v>
          </cell>
          <cell r="H111">
            <v>0</v>
          </cell>
          <cell r="I111">
            <v>0</v>
          </cell>
          <cell r="J111">
            <v>0</v>
          </cell>
        </row>
        <row r="112">
          <cell r="F112">
            <v>0</v>
          </cell>
          <cell r="H112">
            <v>0</v>
          </cell>
          <cell r="I112">
            <v>0</v>
          </cell>
          <cell r="J11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-1 EST 74"/>
      <sheetName val="5-2 A.Glez Granjas"/>
      <sheetName val="5-3 Gabilondo"/>
      <sheetName val="5-4 Chih.92"/>
      <sheetName val="5-5 Walt Disney"/>
      <sheetName val="5-6 A.Melgar"/>
      <sheetName val="5-7 DIF Estatal"/>
      <sheetName val="5-8 Esther Zuno"/>
      <sheetName val="5-9 México 91"/>
      <sheetName val="5-10 Freinet"/>
      <sheetName val="Edo Cta 05"/>
      <sheetName val="5_1 EST 74"/>
      <sheetName val="5_2 A_Glez Granjas"/>
      <sheetName val="5_3 Gabilondo"/>
      <sheetName val="5_4 Chih_92"/>
      <sheetName val="5_5 Walt Disney"/>
      <sheetName val="5_8 Esther Zuno"/>
      <sheetName val="5_9 México 91"/>
      <sheetName val="5-8 Esther juno"/>
    </sheetNames>
    <sheetDataSet>
      <sheetData sheetId="0" refreshError="1">
        <row r="29">
          <cell r="G29">
            <v>36.71</v>
          </cell>
        </row>
        <row r="30">
          <cell r="G30">
            <v>-36.1</v>
          </cell>
        </row>
        <row r="34">
          <cell r="G34">
            <v>1.84</v>
          </cell>
        </row>
        <row r="43">
          <cell r="G43">
            <v>-5.4</v>
          </cell>
        </row>
        <row r="89">
          <cell r="G89">
            <v>34.5</v>
          </cell>
        </row>
        <row r="93">
          <cell r="G93">
            <v>1.7</v>
          </cell>
        </row>
        <row r="94">
          <cell r="G94">
            <v>10.02</v>
          </cell>
        </row>
        <row r="95">
          <cell r="G95">
            <v>1.7</v>
          </cell>
        </row>
        <row r="96">
          <cell r="G96">
            <v>2.2599999999999998</v>
          </cell>
        </row>
        <row r="97">
          <cell r="G97">
            <v>7.16</v>
          </cell>
        </row>
        <row r="101">
          <cell r="G101">
            <v>34.950000000000003</v>
          </cell>
        </row>
        <row r="105">
          <cell r="G105">
            <v>0</v>
          </cell>
        </row>
        <row r="109">
          <cell r="G109">
            <v>35.520000000000003</v>
          </cell>
        </row>
        <row r="110">
          <cell r="G110">
            <v>27.4</v>
          </cell>
        </row>
      </sheetData>
      <sheetData sheetId="1" refreshError="1">
        <row r="33">
          <cell r="G33">
            <v>22.98</v>
          </cell>
        </row>
        <row r="39">
          <cell r="G39">
            <v>35.520000000000003</v>
          </cell>
        </row>
        <row r="42">
          <cell r="G42">
            <v>76.03</v>
          </cell>
        </row>
        <row r="46">
          <cell r="G46">
            <v>1</v>
          </cell>
        </row>
        <row r="47">
          <cell r="G47">
            <v>10.34</v>
          </cell>
        </row>
        <row r="48">
          <cell r="G48">
            <v>1</v>
          </cell>
        </row>
        <row r="52">
          <cell r="G52">
            <v>1</v>
          </cell>
        </row>
        <row r="53">
          <cell r="G53">
            <v>3</v>
          </cell>
        </row>
        <row r="54">
          <cell r="G54">
            <v>1</v>
          </cell>
        </row>
        <row r="58">
          <cell r="G58">
            <v>5</v>
          </cell>
        </row>
        <row r="59">
          <cell r="G59">
            <v>17.899999999999999</v>
          </cell>
        </row>
        <row r="63">
          <cell r="G63">
            <v>9.8800000000000008</v>
          </cell>
        </row>
        <row r="64">
          <cell r="G64">
            <v>46.2</v>
          </cell>
        </row>
        <row r="65">
          <cell r="G65">
            <v>46.2</v>
          </cell>
        </row>
        <row r="66">
          <cell r="G66">
            <v>1.2</v>
          </cell>
        </row>
        <row r="70">
          <cell r="G70">
            <v>10.34</v>
          </cell>
        </row>
        <row r="71">
          <cell r="G71">
            <v>53.77</v>
          </cell>
        </row>
        <row r="72">
          <cell r="G72">
            <v>130.68</v>
          </cell>
        </row>
        <row r="73">
          <cell r="G73">
            <v>10</v>
          </cell>
        </row>
        <row r="74">
          <cell r="G74">
            <v>13.76</v>
          </cell>
        </row>
        <row r="78">
          <cell r="G78">
            <v>227.52</v>
          </cell>
        </row>
        <row r="79">
          <cell r="G79">
            <v>13.76</v>
          </cell>
        </row>
        <row r="117">
          <cell r="G117">
            <v>3.91</v>
          </cell>
        </row>
      </sheetData>
      <sheetData sheetId="2" refreshError="1">
        <row r="83">
          <cell r="G83">
            <v>50.8</v>
          </cell>
        </row>
        <row r="87">
          <cell r="G87">
            <v>0.64</v>
          </cell>
        </row>
        <row r="95">
          <cell r="G95">
            <v>50.8</v>
          </cell>
        </row>
        <row r="99">
          <cell r="G99">
            <v>50.8</v>
          </cell>
        </row>
      </sheetData>
      <sheetData sheetId="3" refreshError="1">
        <row r="10">
          <cell r="G10">
            <v>9.18</v>
          </cell>
        </row>
        <row r="37">
          <cell r="G37">
            <v>35.520000000000003</v>
          </cell>
        </row>
        <row r="40">
          <cell r="G40">
            <v>76.03</v>
          </cell>
        </row>
        <row r="44">
          <cell r="G44">
            <v>1</v>
          </cell>
        </row>
        <row r="45">
          <cell r="G45">
            <v>10.34</v>
          </cell>
        </row>
        <row r="46">
          <cell r="G46">
            <v>1</v>
          </cell>
        </row>
        <row r="51">
          <cell r="G51">
            <v>3</v>
          </cell>
        </row>
        <row r="52">
          <cell r="G52">
            <v>1</v>
          </cell>
        </row>
        <row r="56">
          <cell r="G56">
            <v>5</v>
          </cell>
        </row>
        <row r="57">
          <cell r="G57">
            <v>23.9</v>
          </cell>
        </row>
        <row r="64">
          <cell r="G64">
            <v>1.2</v>
          </cell>
        </row>
        <row r="68">
          <cell r="G68">
            <v>10.34</v>
          </cell>
        </row>
        <row r="69">
          <cell r="G69">
            <v>53.78</v>
          </cell>
        </row>
        <row r="71">
          <cell r="G71">
            <v>10</v>
          </cell>
        </row>
        <row r="76">
          <cell r="G76">
            <v>225.05</v>
          </cell>
        </row>
        <row r="77">
          <cell r="G77">
            <v>14.64</v>
          </cell>
        </row>
        <row r="114">
          <cell r="G114">
            <v>17.600000000000001</v>
          </cell>
        </row>
      </sheetData>
      <sheetData sheetId="4" refreshError="1">
        <row r="8">
          <cell r="G8">
            <v>12.19</v>
          </cell>
        </row>
        <row r="11">
          <cell r="G11">
            <v>16.100000000000001</v>
          </cell>
        </row>
        <row r="41">
          <cell r="G41">
            <v>21.02</v>
          </cell>
        </row>
        <row r="44">
          <cell r="G44">
            <v>52.78</v>
          </cell>
        </row>
        <row r="48">
          <cell r="G48">
            <v>1</v>
          </cell>
        </row>
        <row r="49">
          <cell r="G49">
            <v>10.34</v>
          </cell>
        </row>
        <row r="50">
          <cell r="G50">
            <v>1</v>
          </cell>
        </row>
        <row r="55">
          <cell r="G55">
            <v>3</v>
          </cell>
        </row>
        <row r="60">
          <cell r="G60">
            <v>5</v>
          </cell>
        </row>
        <row r="61">
          <cell r="G61">
            <v>9.1999999999999993</v>
          </cell>
        </row>
        <row r="68">
          <cell r="G68">
            <v>1.2</v>
          </cell>
        </row>
        <row r="72">
          <cell r="G72">
            <v>10.34</v>
          </cell>
        </row>
        <row r="73">
          <cell r="G73">
            <v>53.78</v>
          </cell>
        </row>
        <row r="74">
          <cell r="G74">
            <v>15.27</v>
          </cell>
        </row>
        <row r="75">
          <cell r="G75">
            <v>10</v>
          </cell>
        </row>
        <row r="80">
          <cell r="G80">
            <v>146.12</v>
          </cell>
        </row>
        <row r="81">
          <cell r="G81">
            <v>14.64</v>
          </cell>
        </row>
        <row r="86">
          <cell r="G86">
            <v>68.64</v>
          </cell>
        </row>
        <row r="90">
          <cell r="G90">
            <v>10.3</v>
          </cell>
        </row>
        <row r="98">
          <cell r="G98">
            <v>68.64</v>
          </cell>
        </row>
        <row r="102">
          <cell r="G102">
            <v>68.64</v>
          </cell>
        </row>
        <row r="112">
          <cell r="G112">
            <v>1</v>
          </cell>
        </row>
        <row r="113">
          <cell r="G113">
            <v>1</v>
          </cell>
        </row>
        <row r="114">
          <cell r="G114">
            <v>1</v>
          </cell>
        </row>
        <row r="116">
          <cell r="G116">
            <v>1</v>
          </cell>
        </row>
        <row r="117">
          <cell r="G117">
            <v>1</v>
          </cell>
        </row>
      </sheetData>
      <sheetData sheetId="5"/>
      <sheetData sheetId="6"/>
      <sheetData sheetId="7" refreshError="1">
        <row r="9">
          <cell r="G9">
            <v>3.2</v>
          </cell>
        </row>
        <row r="27">
          <cell r="G27">
            <v>9.23</v>
          </cell>
        </row>
        <row r="29">
          <cell r="G29">
            <v>10.94</v>
          </cell>
        </row>
        <row r="30">
          <cell r="G30">
            <v>0.96</v>
          </cell>
        </row>
        <row r="34">
          <cell r="G34">
            <v>14.07</v>
          </cell>
        </row>
        <row r="36">
          <cell r="G36">
            <v>2</v>
          </cell>
        </row>
        <row r="43">
          <cell r="G43">
            <v>35.520000000000003</v>
          </cell>
        </row>
        <row r="46">
          <cell r="G46">
            <v>76.03</v>
          </cell>
        </row>
        <row r="50">
          <cell r="G50">
            <v>1</v>
          </cell>
        </row>
        <row r="51">
          <cell r="G51">
            <v>4</v>
          </cell>
        </row>
        <row r="52">
          <cell r="G52">
            <v>3</v>
          </cell>
        </row>
        <row r="53">
          <cell r="G53">
            <v>2</v>
          </cell>
        </row>
        <row r="54">
          <cell r="G54">
            <v>11.47</v>
          </cell>
        </row>
        <row r="55">
          <cell r="G55">
            <v>4</v>
          </cell>
        </row>
        <row r="56">
          <cell r="G56">
            <v>3.74</v>
          </cell>
        </row>
        <row r="57">
          <cell r="G57">
            <v>4</v>
          </cell>
        </row>
        <row r="58">
          <cell r="G58">
            <v>0</v>
          </cell>
        </row>
        <row r="61">
          <cell r="G61">
            <v>1</v>
          </cell>
        </row>
        <row r="62">
          <cell r="G62">
            <v>3</v>
          </cell>
        </row>
        <row r="63">
          <cell r="G63">
            <v>1</v>
          </cell>
        </row>
        <row r="67">
          <cell r="G67">
            <v>9</v>
          </cell>
        </row>
        <row r="68">
          <cell r="G68">
            <v>15.7</v>
          </cell>
        </row>
        <row r="73">
          <cell r="G73">
            <v>7</v>
          </cell>
        </row>
        <row r="74">
          <cell r="G74">
            <v>3</v>
          </cell>
        </row>
        <row r="75">
          <cell r="G75">
            <v>4</v>
          </cell>
        </row>
        <row r="77">
          <cell r="G77">
            <v>7</v>
          </cell>
        </row>
        <row r="78">
          <cell r="G78">
            <v>2</v>
          </cell>
        </row>
        <row r="79">
          <cell r="G79">
            <v>2</v>
          </cell>
        </row>
        <row r="80">
          <cell r="G80">
            <v>6</v>
          </cell>
        </row>
        <row r="82">
          <cell r="G82">
            <v>1</v>
          </cell>
        </row>
        <row r="83">
          <cell r="G83">
            <v>2</v>
          </cell>
        </row>
        <row r="87">
          <cell r="G87">
            <v>5</v>
          </cell>
        </row>
        <row r="88">
          <cell r="G88">
            <v>1</v>
          </cell>
        </row>
        <row r="93">
          <cell r="G93">
            <v>1</v>
          </cell>
        </row>
        <row r="96">
          <cell r="G96">
            <v>37.380000000000003</v>
          </cell>
        </row>
        <row r="97">
          <cell r="G97">
            <v>40.630000000000003</v>
          </cell>
        </row>
        <row r="99">
          <cell r="G99">
            <v>10.66</v>
          </cell>
        </row>
        <row r="104">
          <cell r="G104">
            <v>77.489999999999995</v>
          </cell>
        </row>
        <row r="105">
          <cell r="G105">
            <v>3.74</v>
          </cell>
        </row>
        <row r="107">
          <cell r="G107">
            <v>80.73</v>
          </cell>
        </row>
        <row r="108">
          <cell r="G108">
            <v>16</v>
          </cell>
        </row>
        <row r="109">
          <cell r="G109">
            <v>77.489999999999995</v>
          </cell>
        </row>
        <row r="110">
          <cell r="G110">
            <v>37.81</v>
          </cell>
        </row>
        <row r="111">
          <cell r="G111">
            <v>16.7</v>
          </cell>
        </row>
        <row r="113">
          <cell r="G113">
            <v>2.21</v>
          </cell>
        </row>
        <row r="117">
          <cell r="G117">
            <v>320.3</v>
          </cell>
        </row>
        <row r="118">
          <cell r="G118">
            <v>8.69</v>
          </cell>
        </row>
        <row r="119">
          <cell r="G119">
            <v>8.42</v>
          </cell>
        </row>
        <row r="124">
          <cell r="G124">
            <v>5.32</v>
          </cell>
        </row>
        <row r="128">
          <cell r="G128">
            <v>0.62</v>
          </cell>
        </row>
        <row r="129">
          <cell r="G129">
            <v>3.12</v>
          </cell>
        </row>
        <row r="131">
          <cell r="G131">
            <v>1.35</v>
          </cell>
        </row>
        <row r="132">
          <cell r="G132">
            <v>3.42</v>
          </cell>
        </row>
        <row r="136">
          <cell r="G136">
            <v>5.32</v>
          </cell>
        </row>
        <row r="148">
          <cell r="G148">
            <v>1</v>
          </cell>
        </row>
        <row r="155">
          <cell r="G155">
            <v>1</v>
          </cell>
        </row>
      </sheetData>
      <sheetData sheetId="8" refreshError="1">
        <row r="36">
          <cell r="G36">
            <v>3</v>
          </cell>
        </row>
        <row r="68">
          <cell r="G68">
            <v>10.4</v>
          </cell>
        </row>
        <row r="77">
          <cell r="G77">
            <v>7</v>
          </cell>
        </row>
        <row r="78">
          <cell r="G78">
            <v>2</v>
          </cell>
        </row>
        <row r="79">
          <cell r="G79">
            <v>2</v>
          </cell>
        </row>
        <row r="80">
          <cell r="G80">
            <v>6</v>
          </cell>
        </row>
        <row r="87">
          <cell r="G87">
            <v>5</v>
          </cell>
        </row>
        <row r="89">
          <cell r="G89">
            <v>27.9</v>
          </cell>
        </row>
        <row r="90">
          <cell r="G90">
            <v>29.35</v>
          </cell>
        </row>
        <row r="124">
          <cell r="G124">
            <v>18.07</v>
          </cell>
        </row>
        <row r="128">
          <cell r="G128">
            <v>1.1499999999999999</v>
          </cell>
        </row>
        <row r="129">
          <cell r="G129">
            <v>7.18</v>
          </cell>
        </row>
        <row r="130">
          <cell r="G130">
            <v>1.1499999999999999</v>
          </cell>
        </row>
        <row r="131">
          <cell r="G131">
            <v>0.49</v>
          </cell>
        </row>
        <row r="132">
          <cell r="G132">
            <v>5.41</v>
          </cell>
        </row>
        <row r="136">
          <cell r="G136">
            <v>18.07</v>
          </cell>
        </row>
        <row r="148">
          <cell r="G148">
            <v>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12"/>
  <sheetViews>
    <sheetView tabSelected="1" topLeftCell="A3" zoomScale="70" zoomScaleNormal="70" zoomScaleSheetLayoutView="85" workbookViewId="0">
      <selection activeCell="A10" sqref="A10:C10"/>
    </sheetView>
  </sheetViews>
  <sheetFormatPr baseColWidth="10" defaultColWidth="11.42578125" defaultRowHeight="12.75" x14ac:dyDescent="0.2"/>
  <cols>
    <col min="1" max="1" width="7" style="278" bestFit="1" customWidth="1"/>
    <col min="2" max="2" width="7" style="278" customWidth="1"/>
    <col min="3" max="3" width="78.85546875" style="279" customWidth="1"/>
    <col min="4" max="4" width="8.140625" style="280" customWidth="1"/>
    <col min="5" max="5" width="12" style="281" bestFit="1" customWidth="1"/>
    <col min="6" max="6" width="11" style="282" bestFit="1" customWidth="1"/>
    <col min="7" max="7" width="12.7109375" style="282" bestFit="1" customWidth="1"/>
    <col min="8" max="8" width="19.42578125" style="282" customWidth="1"/>
    <col min="9" max="9" width="12" style="3" customWidth="1"/>
    <col min="10" max="10" width="15.85546875" style="2" customWidth="1"/>
    <col min="11" max="11" width="14.28515625" style="3" bestFit="1" customWidth="1"/>
    <col min="12" max="12" width="10.28515625" style="3" bestFit="1" customWidth="1"/>
    <col min="13" max="13" width="15.140625" style="2" customWidth="1"/>
    <col min="14" max="14" width="11.140625" style="3" bestFit="1" customWidth="1"/>
    <col min="15" max="15" width="17.7109375" style="2" customWidth="1"/>
    <col min="16" max="16" width="9.85546875" style="3" bestFit="1" customWidth="1"/>
    <col min="17" max="17" width="17.42578125" style="2" customWidth="1"/>
    <col min="18" max="18" width="6" style="3" customWidth="1"/>
    <col min="19" max="19" width="9.140625" style="2" bestFit="1" customWidth="1"/>
    <col min="20" max="20" width="7.7109375" style="3" customWidth="1"/>
    <col min="21" max="21" width="16.42578125" style="2" customWidth="1"/>
    <col min="22" max="22" width="9.85546875" style="3" customWidth="1"/>
    <col min="23" max="23" width="17.85546875" style="3" customWidth="1"/>
    <col min="24" max="24" width="7.7109375" style="3" customWidth="1"/>
    <col min="25" max="25" width="14.28515625" style="3" bestFit="1" customWidth="1"/>
    <col min="26" max="26" width="7.7109375" style="3" bestFit="1" customWidth="1"/>
    <col min="27" max="27" width="15.85546875" style="3" customWidth="1"/>
    <col min="28" max="28" width="8.7109375" style="3" bestFit="1" customWidth="1"/>
    <col min="29" max="29" width="14.85546875" style="3" bestFit="1" customWidth="1"/>
    <col min="30" max="30" width="8.7109375" style="3" bestFit="1" customWidth="1"/>
    <col min="31" max="31" width="13.85546875" style="3" bestFit="1" customWidth="1"/>
    <col min="32" max="32" width="4.140625" style="3" bestFit="1" customWidth="1"/>
    <col min="33" max="33" width="9.140625" style="3" bestFit="1" customWidth="1"/>
    <col min="34" max="34" width="8.7109375" style="3" bestFit="1" customWidth="1"/>
    <col min="35" max="35" width="13.85546875" style="3" bestFit="1" customWidth="1"/>
    <col min="36" max="36" width="8.7109375" style="3" bestFit="1" customWidth="1"/>
    <col min="37" max="37" width="13.85546875" style="3" bestFit="1" customWidth="1"/>
    <col min="38" max="38" width="4.140625" style="3" bestFit="1" customWidth="1"/>
    <col min="39" max="39" width="9.140625" style="3" bestFit="1" customWidth="1"/>
    <col min="40" max="40" width="8.7109375" style="4" bestFit="1" customWidth="1"/>
    <col min="41" max="41" width="14.28515625" style="4" bestFit="1" customWidth="1"/>
    <col min="42" max="42" width="7.140625" style="4" bestFit="1" customWidth="1"/>
    <col min="43" max="43" width="12.7109375" style="4" bestFit="1" customWidth="1"/>
    <col min="44" max="44" width="9.85546875" style="4" bestFit="1" customWidth="1"/>
    <col min="45" max="45" width="13" style="4" bestFit="1" customWidth="1"/>
    <col min="46" max="46" width="8.7109375" style="4" bestFit="1" customWidth="1"/>
    <col min="47" max="47" width="14.28515625" style="4" bestFit="1" customWidth="1"/>
    <col min="48" max="48" width="8.7109375" style="4" bestFit="1" customWidth="1"/>
    <col min="49" max="49" width="13.85546875" style="4" bestFit="1" customWidth="1"/>
    <col min="50" max="50" width="8.7109375" style="4" bestFit="1" customWidth="1"/>
    <col min="51" max="51" width="13.42578125" style="4" bestFit="1" customWidth="1"/>
    <col min="52" max="52" width="8.140625" style="4" bestFit="1" customWidth="1"/>
    <col min="53" max="53" width="15.7109375" style="4" bestFit="1" customWidth="1"/>
    <col min="54" max="54" width="8.28515625" style="4" bestFit="1" customWidth="1"/>
    <col min="55" max="55" width="14.28515625" style="4" bestFit="1" customWidth="1"/>
    <col min="56" max="56" width="4.140625" style="4" bestFit="1" customWidth="1"/>
    <col min="57" max="57" width="9.140625" style="4" bestFit="1" customWidth="1"/>
    <col min="58" max="58" width="8.140625" style="4" bestFit="1" customWidth="1"/>
    <col min="59" max="59" width="15.7109375" style="4" bestFit="1" customWidth="1"/>
    <col min="60" max="60" width="8.140625" style="4" bestFit="1" customWidth="1"/>
    <col min="61" max="61" width="13.42578125" style="4" bestFit="1" customWidth="1"/>
    <col min="62" max="62" width="5.5703125" style="4" bestFit="1" customWidth="1"/>
    <col min="63" max="63" width="15.7109375" style="4" bestFit="1" customWidth="1"/>
    <col min="64" max="64" width="8.140625" style="4" bestFit="1" customWidth="1"/>
    <col min="65" max="65" width="14.5703125" style="4" bestFit="1" customWidth="1"/>
    <col min="66" max="66" width="8.140625" style="4" bestFit="1" customWidth="1"/>
    <col min="67" max="67" width="13.42578125" style="4" bestFit="1" customWidth="1"/>
    <col min="68" max="68" width="6.7109375" style="4" bestFit="1" customWidth="1"/>
    <col min="69" max="69" width="12.5703125" style="4" bestFit="1" customWidth="1"/>
    <col min="70" max="70" width="9.28515625" style="4" bestFit="1" customWidth="1"/>
    <col min="71" max="71" width="12.85546875" style="4" bestFit="1" customWidth="1"/>
    <col min="72" max="72" width="9.28515625" style="4" bestFit="1" customWidth="1"/>
    <col min="73" max="73" width="12.85546875" style="4" bestFit="1" customWidth="1"/>
    <col min="74" max="74" width="9.28515625" style="4" bestFit="1" customWidth="1"/>
    <col min="75" max="75" width="14.28515625" style="4" bestFit="1" customWidth="1"/>
    <col min="76" max="76" width="9.28515625" style="4" bestFit="1" customWidth="1"/>
    <col min="77" max="77" width="16.7109375" style="4" customWidth="1"/>
    <col min="78" max="78" width="9.28515625" style="4" bestFit="1" customWidth="1"/>
    <col min="79" max="79" width="14.140625" style="4" customWidth="1"/>
    <col min="80" max="80" width="9.28515625" style="4" bestFit="1" customWidth="1"/>
    <col min="81" max="81" width="14.28515625" style="4" bestFit="1" customWidth="1"/>
    <col min="82" max="82" width="9.28515625" style="4" bestFit="1" customWidth="1"/>
    <col min="83" max="83" width="16.7109375" style="4" customWidth="1"/>
    <col min="84" max="84" width="9.28515625" style="4" bestFit="1" customWidth="1"/>
    <col min="85" max="85" width="15" style="4" bestFit="1" customWidth="1"/>
    <col min="86" max="86" width="9.28515625" style="4" bestFit="1" customWidth="1"/>
    <col min="87" max="87" width="14.28515625" style="4" bestFit="1" customWidth="1"/>
    <col min="88" max="16384" width="11.42578125" style="4"/>
  </cols>
  <sheetData>
    <row r="1" spans="1:87" ht="12.75" hidden="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87" ht="12.75" hidden="1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87" ht="41.25" customHeight="1" x14ac:dyDescent="0.2">
      <c r="A3" s="5" t="str">
        <f>'[1]Finiquito IMPRESO'!B5</f>
        <v xml:space="preserve">CONSTRUCCION Y EQUIPAMIENTO DE SENDA PERIMETRAL EN LA PRESA CHIHUAHUA 3ERA ETAPA 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87" ht="15.75" customHeight="1" x14ac:dyDescent="0.2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87" ht="3.95" customHeight="1" x14ac:dyDescent="0.2">
      <c r="A5" s="7"/>
      <c r="B5" s="7"/>
      <c r="C5" s="8"/>
      <c r="D5" s="9"/>
      <c r="E5" s="10"/>
      <c r="F5" s="10"/>
      <c r="G5" s="10"/>
      <c r="H5" s="10"/>
      <c r="I5" s="9"/>
      <c r="J5" s="11"/>
      <c r="K5" s="9"/>
      <c r="L5" s="9"/>
      <c r="M5" s="11"/>
      <c r="N5" s="9"/>
      <c r="O5" s="11"/>
    </row>
    <row r="6" spans="1:87" ht="15.75" customHeight="1" x14ac:dyDescent="0.2">
      <c r="A6" s="12" t="s">
        <v>3</v>
      </c>
      <c r="B6" s="13" t="s">
        <v>4</v>
      </c>
      <c r="C6" s="6" t="s">
        <v>5</v>
      </c>
      <c r="D6" s="6" t="s">
        <v>6</v>
      </c>
      <c r="E6" s="14" t="s">
        <v>7</v>
      </c>
      <c r="F6" s="14"/>
      <c r="G6" s="6" t="s">
        <v>8</v>
      </c>
      <c r="H6" s="6" t="s">
        <v>9</v>
      </c>
      <c r="I6" s="5" t="s">
        <v>10</v>
      </c>
      <c r="J6" s="5"/>
      <c r="K6" s="5" t="s">
        <v>11</v>
      </c>
      <c r="L6" s="5" t="s">
        <v>12</v>
      </c>
      <c r="M6" s="5"/>
      <c r="N6" s="5" t="s">
        <v>13</v>
      </c>
      <c r="O6" s="15"/>
      <c r="P6" s="16" t="s">
        <v>14</v>
      </c>
      <c r="Q6" s="16"/>
      <c r="R6" s="16"/>
      <c r="S6" s="16"/>
      <c r="T6" s="16"/>
      <c r="U6" s="16"/>
      <c r="V6" s="17" t="s">
        <v>15</v>
      </c>
      <c r="W6" s="17"/>
      <c r="X6" s="17"/>
      <c r="Y6" s="17"/>
      <c r="Z6" s="17"/>
      <c r="AA6" s="17"/>
      <c r="AB6" s="16" t="s">
        <v>16</v>
      </c>
      <c r="AC6" s="16"/>
      <c r="AD6" s="16"/>
      <c r="AE6" s="16"/>
      <c r="AF6" s="16"/>
      <c r="AG6" s="16"/>
      <c r="AH6" s="17" t="s">
        <v>17</v>
      </c>
      <c r="AI6" s="17"/>
      <c r="AJ6" s="17"/>
      <c r="AK6" s="17"/>
      <c r="AL6" s="17"/>
      <c r="AM6" s="17"/>
      <c r="AN6" s="16" t="s">
        <v>18</v>
      </c>
      <c r="AO6" s="16"/>
      <c r="AP6" s="16"/>
      <c r="AQ6" s="16"/>
      <c r="AR6" s="16"/>
      <c r="AS6" s="16"/>
      <c r="AT6" s="17" t="s">
        <v>19</v>
      </c>
      <c r="AU6" s="17"/>
      <c r="AV6" s="17"/>
      <c r="AW6" s="17"/>
      <c r="AX6" s="17"/>
      <c r="AY6" s="17"/>
      <c r="AZ6" s="16" t="s">
        <v>20</v>
      </c>
      <c r="BA6" s="16"/>
      <c r="BB6" s="16"/>
      <c r="BC6" s="16"/>
      <c r="BD6" s="16"/>
      <c r="BE6" s="16"/>
      <c r="BF6" s="17" t="s">
        <v>21</v>
      </c>
      <c r="BG6" s="17"/>
      <c r="BH6" s="17"/>
      <c r="BI6" s="17"/>
      <c r="BJ6" s="17"/>
      <c r="BK6" s="17"/>
      <c r="BL6" s="16" t="s">
        <v>22</v>
      </c>
      <c r="BM6" s="16"/>
      <c r="BN6" s="16"/>
      <c r="BO6" s="16"/>
      <c r="BP6" s="16"/>
      <c r="BQ6" s="16"/>
      <c r="BR6" s="17" t="s">
        <v>23</v>
      </c>
      <c r="BS6" s="17"/>
      <c r="BT6" s="17"/>
      <c r="BU6" s="17"/>
      <c r="BV6" s="17"/>
      <c r="BW6" s="17"/>
      <c r="BX6" s="16" t="s">
        <v>24</v>
      </c>
      <c r="BY6" s="16"/>
      <c r="BZ6" s="16"/>
      <c r="CA6" s="16"/>
      <c r="CB6" s="16"/>
      <c r="CC6" s="16"/>
      <c r="CD6" s="17" t="s">
        <v>25</v>
      </c>
      <c r="CE6" s="17"/>
      <c r="CF6" s="17"/>
      <c r="CG6" s="17"/>
      <c r="CH6" s="17"/>
      <c r="CI6" s="17"/>
    </row>
    <row r="7" spans="1:87" ht="29.25" customHeight="1" x14ac:dyDescent="0.2">
      <c r="A7" s="12"/>
      <c r="B7" s="18"/>
      <c r="C7" s="6"/>
      <c r="D7" s="6"/>
      <c r="E7" s="19" t="s">
        <v>26</v>
      </c>
      <c r="F7" s="19" t="s">
        <v>27</v>
      </c>
      <c r="G7" s="6"/>
      <c r="H7" s="6"/>
      <c r="I7" s="5"/>
      <c r="J7" s="5"/>
      <c r="K7" s="5"/>
      <c r="L7" s="5"/>
      <c r="M7" s="5"/>
      <c r="N7" s="5"/>
      <c r="O7" s="15"/>
      <c r="P7" s="20" t="s">
        <v>28</v>
      </c>
      <c r="Q7" s="21" t="s">
        <v>29</v>
      </c>
      <c r="R7" s="22" t="s">
        <v>30</v>
      </c>
      <c r="S7" s="23" t="s">
        <v>29</v>
      </c>
      <c r="T7" s="24" t="s">
        <v>31</v>
      </c>
      <c r="U7" s="25" t="s">
        <v>29</v>
      </c>
      <c r="V7" s="26" t="s">
        <v>28</v>
      </c>
      <c r="W7" s="26" t="s">
        <v>29</v>
      </c>
      <c r="X7" s="27" t="s">
        <v>30</v>
      </c>
      <c r="Y7" s="27" t="s">
        <v>29</v>
      </c>
      <c r="Z7" s="28" t="s">
        <v>31</v>
      </c>
      <c r="AA7" s="28" t="s">
        <v>29</v>
      </c>
      <c r="AB7" s="20" t="s">
        <v>28</v>
      </c>
      <c r="AC7" s="20" t="s">
        <v>29</v>
      </c>
      <c r="AD7" s="22" t="s">
        <v>30</v>
      </c>
      <c r="AE7" s="22" t="s">
        <v>29</v>
      </c>
      <c r="AF7" s="24" t="s">
        <v>31</v>
      </c>
      <c r="AG7" s="24" t="s">
        <v>29</v>
      </c>
      <c r="AH7" s="26" t="s">
        <v>28</v>
      </c>
      <c r="AI7" s="26" t="s">
        <v>29</v>
      </c>
      <c r="AJ7" s="27" t="s">
        <v>30</v>
      </c>
      <c r="AK7" s="27" t="s">
        <v>29</v>
      </c>
      <c r="AL7" s="28" t="s">
        <v>31</v>
      </c>
      <c r="AM7" s="28" t="s">
        <v>29</v>
      </c>
      <c r="AN7" s="20" t="s">
        <v>28</v>
      </c>
      <c r="AO7" s="20" t="s">
        <v>29</v>
      </c>
      <c r="AP7" s="22" t="s">
        <v>30</v>
      </c>
      <c r="AQ7" s="22" t="s">
        <v>29</v>
      </c>
      <c r="AR7" s="24" t="s">
        <v>31</v>
      </c>
      <c r="AS7" s="24" t="s">
        <v>29</v>
      </c>
      <c r="AT7" s="26" t="s">
        <v>28</v>
      </c>
      <c r="AU7" s="26" t="s">
        <v>29</v>
      </c>
      <c r="AV7" s="27" t="s">
        <v>30</v>
      </c>
      <c r="AW7" s="27" t="s">
        <v>29</v>
      </c>
      <c r="AX7" s="28" t="s">
        <v>31</v>
      </c>
      <c r="AY7" s="28" t="s">
        <v>29</v>
      </c>
      <c r="AZ7" s="20" t="s">
        <v>28</v>
      </c>
      <c r="BA7" s="20" t="s">
        <v>29</v>
      </c>
      <c r="BB7" s="22" t="s">
        <v>30</v>
      </c>
      <c r="BC7" s="22" t="s">
        <v>29</v>
      </c>
      <c r="BD7" s="24" t="s">
        <v>31</v>
      </c>
      <c r="BE7" s="24" t="s">
        <v>29</v>
      </c>
      <c r="BF7" s="26" t="s">
        <v>28</v>
      </c>
      <c r="BG7" s="26" t="s">
        <v>29</v>
      </c>
      <c r="BH7" s="27" t="s">
        <v>30</v>
      </c>
      <c r="BI7" s="27" t="s">
        <v>29</v>
      </c>
      <c r="BJ7" s="28" t="s">
        <v>31</v>
      </c>
      <c r="BK7" s="28" t="s">
        <v>29</v>
      </c>
      <c r="BL7" s="20" t="s">
        <v>28</v>
      </c>
      <c r="BM7" s="20" t="s">
        <v>29</v>
      </c>
      <c r="BN7" s="22" t="s">
        <v>30</v>
      </c>
      <c r="BO7" s="22" t="s">
        <v>29</v>
      </c>
      <c r="BP7" s="24" t="s">
        <v>31</v>
      </c>
      <c r="BQ7" s="24" t="s">
        <v>29</v>
      </c>
      <c r="BR7" s="26" t="s">
        <v>28</v>
      </c>
      <c r="BS7" s="26" t="s">
        <v>29</v>
      </c>
      <c r="BT7" s="27" t="s">
        <v>30</v>
      </c>
      <c r="BU7" s="27" t="s">
        <v>29</v>
      </c>
      <c r="BV7" s="28" t="s">
        <v>31</v>
      </c>
      <c r="BW7" s="28" t="s">
        <v>29</v>
      </c>
      <c r="BX7" s="20" t="s">
        <v>28</v>
      </c>
      <c r="BY7" s="20" t="s">
        <v>29</v>
      </c>
      <c r="BZ7" s="22" t="s">
        <v>30</v>
      </c>
      <c r="CA7" s="22" t="s">
        <v>29</v>
      </c>
      <c r="CB7" s="24" t="s">
        <v>31</v>
      </c>
      <c r="CC7" s="24" t="s">
        <v>29</v>
      </c>
      <c r="CD7" s="26" t="s">
        <v>28</v>
      </c>
      <c r="CE7" s="26" t="s">
        <v>29</v>
      </c>
      <c r="CF7" s="27" t="s">
        <v>30</v>
      </c>
      <c r="CG7" s="27" t="s">
        <v>29</v>
      </c>
      <c r="CH7" s="28" t="s">
        <v>31</v>
      </c>
      <c r="CI7" s="28" t="s">
        <v>29</v>
      </c>
    </row>
    <row r="8" spans="1:87" ht="14.25" customHeight="1" x14ac:dyDescent="0.2">
      <c r="A8" s="29"/>
      <c r="B8" s="29"/>
      <c r="C8" s="30"/>
      <c r="D8" s="31"/>
      <c r="E8" s="32"/>
      <c r="F8" s="33"/>
      <c r="G8" s="33"/>
      <c r="H8" s="33"/>
      <c r="I8" s="34"/>
      <c r="J8" s="35"/>
      <c r="K8" s="34"/>
      <c r="L8" s="34"/>
      <c r="M8" s="35"/>
      <c r="N8" s="34"/>
    </row>
    <row r="9" spans="1:87" s="34" customFormat="1" x14ac:dyDescent="0.2">
      <c r="A9" s="36" t="s">
        <v>32</v>
      </c>
      <c r="B9" s="36"/>
      <c r="C9" s="36"/>
      <c r="D9" s="37"/>
      <c r="E9" s="38"/>
      <c r="F9" s="33"/>
      <c r="G9" s="39"/>
      <c r="H9" s="40"/>
      <c r="I9" s="41"/>
      <c r="J9" s="42"/>
      <c r="K9" s="41"/>
      <c r="L9" s="41"/>
      <c r="M9" s="42"/>
      <c r="N9" s="41"/>
      <c r="O9" s="42"/>
      <c r="P9" s="43"/>
      <c r="Q9" s="35"/>
      <c r="R9" s="43"/>
      <c r="S9" s="35"/>
      <c r="T9" s="43"/>
      <c r="U9" s="35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</row>
    <row r="10" spans="1:87" s="34" customFormat="1" ht="50.25" customHeight="1" x14ac:dyDescent="0.2">
      <c r="A10" s="44" t="s">
        <v>33</v>
      </c>
      <c r="B10" s="45"/>
      <c r="C10" s="46"/>
      <c r="D10" s="47"/>
      <c r="E10" s="48"/>
      <c r="F10" s="49"/>
      <c r="G10" s="50"/>
      <c r="H10" s="40"/>
      <c r="I10" s="41"/>
      <c r="J10" s="42"/>
      <c r="K10" s="41"/>
      <c r="L10" s="41"/>
      <c r="M10" s="42"/>
      <c r="N10" s="41"/>
      <c r="O10" s="42"/>
      <c r="P10" s="43"/>
      <c r="Q10" s="35"/>
      <c r="R10" s="43"/>
      <c r="S10" s="35"/>
      <c r="T10" s="43"/>
      <c r="U10" s="35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</row>
    <row r="11" spans="1:87" s="34" customFormat="1" x14ac:dyDescent="0.2">
      <c r="A11" s="51"/>
      <c r="B11" s="51"/>
      <c r="C11" s="52"/>
      <c r="D11" s="52"/>
      <c r="E11" s="53"/>
      <c r="F11" s="54"/>
      <c r="G11" s="55"/>
      <c r="H11" s="55"/>
      <c r="I11" s="56"/>
      <c r="J11" s="35"/>
      <c r="K11" s="56"/>
      <c r="L11" s="56"/>
      <c r="M11" s="35"/>
      <c r="N11" s="56"/>
      <c r="O11" s="35"/>
      <c r="P11" s="43"/>
      <c r="Q11" s="35"/>
      <c r="R11" s="43"/>
      <c r="S11" s="35"/>
      <c r="T11" s="43"/>
      <c r="U11" s="35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</row>
    <row r="12" spans="1:87" s="58" customFormat="1" ht="15.75" thickBot="1" x14ac:dyDescent="0.25">
      <c r="A12" s="57"/>
      <c r="B12" s="58">
        <v>1</v>
      </c>
      <c r="C12" s="58" t="s">
        <v>34</v>
      </c>
      <c r="G12" s="59"/>
      <c r="H12" s="60"/>
      <c r="I12" s="61"/>
      <c r="J12" s="62"/>
      <c r="M12" s="62"/>
      <c r="O12" s="62"/>
      <c r="Q12" s="62"/>
      <c r="S12" s="62"/>
      <c r="U12" s="62"/>
      <c r="W12" s="63"/>
      <c r="X12" s="63"/>
      <c r="Y12" s="63"/>
      <c r="Z12" s="63"/>
      <c r="AA12" s="63"/>
    </row>
    <row r="13" spans="1:87" s="34" customFormat="1" ht="49.5" x14ac:dyDescent="0.2">
      <c r="A13" s="64">
        <v>1</v>
      </c>
      <c r="B13" s="65">
        <v>1.1000000000000001</v>
      </c>
      <c r="C13" s="66" t="s">
        <v>35</v>
      </c>
      <c r="D13" s="67" t="s">
        <v>36</v>
      </c>
      <c r="E13" s="68">
        <v>46200</v>
      </c>
      <c r="F13" s="69"/>
      <c r="G13" s="70">
        <v>3.57</v>
      </c>
      <c r="H13" s="71">
        <f>E13*G13</f>
        <v>164934</v>
      </c>
      <c r="I13" s="72">
        <f>P13+R13+T13+V13+X13+Z13+AB13+AD13+AF13+AH13+AJ13+AL13+AN13+AP13+AR13+AT13+AV13+AX13+AZ13+BB13+BD13+BF13+BH13+BJ13+BL13+BN13+BP13+BR13+BT13+BV13+BX13+BZ13+CB13+CD13+CF13+CH13</f>
        <v>0</v>
      </c>
      <c r="J13" s="73">
        <f>Q13+S13+U13+W13+Y13+AA13+AC13+AE13+AG13+AI13+AK13+AM13+AO13+AQ13+AS13+AU13+AW13+AY13+BA13+BC13+BE13+BG13+BI13+BK13+BM13+BO13+BQ13+BS13+BU13+BW13+BY13+CA13+CC13+CE13+CG13+CI13</f>
        <v>0</v>
      </c>
      <c r="K13" s="72">
        <f t="shared" ref="K13:K21" si="0">+E13-I13</f>
        <v>46200</v>
      </c>
      <c r="L13" s="72">
        <f t="shared" ref="L13:M21" si="1">I13</f>
        <v>0</v>
      </c>
      <c r="M13" s="73">
        <f t="shared" si="1"/>
        <v>0</v>
      </c>
      <c r="N13" s="72">
        <f>E13-I13</f>
        <v>46200</v>
      </c>
      <c r="O13" s="73">
        <f>H13-J13</f>
        <v>164934</v>
      </c>
      <c r="P13" s="74"/>
      <c r="Q13" s="75">
        <f>ROUND(P13*G13,2)</f>
        <v>0</v>
      </c>
      <c r="R13" s="76"/>
      <c r="S13" s="75">
        <f>ROUND(R13*G13,2)</f>
        <v>0</v>
      </c>
      <c r="T13" s="76"/>
      <c r="U13" s="77">
        <f>ROUND(T13*G13,2)</f>
        <v>0</v>
      </c>
      <c r="V13" s="78"/>
      <c r="W13" s="72">
        <f>ROUND(V13*G13,2)</f>
        <v>0</v>
      </c>
      <c r="X13" s="43"/>
      <c r="Y13" s="72">
        <f>ROUND(X13*G13,2)</f>
        <v>0</v>
      </c>
      <c r="Z13" s="43"/>
      <c r="AA13" s="72">
        <f>ROUND(Z13*G13,2)</f>
        <v>0</v>
      </c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BR13" s="43"/>
      <c r="BX13" s="43"/>
      <c r="CD13" s="43"/>
    </row>
    <row r="14" spans="1:87" s="84" customFormat="1" ht="33" x14ac:dyDescent="0.2">
      <c r="A14" s="64">
        <v>2</v>
      </c>
      <c r="B14" s="65">
        <v>1.2</v>
      </c>
      <c r="C14" s="66" t="s">
        <v>37</v>
      </c>
      <c r="D14" s="79" t="s">
        <v>38</v>
      </c>
      <c r="E14" s="68">
        <v>9240</v>
      </c>
      <c r="F14" s="80"/>
      <c r="G14" s="70">
        <v>20.7</v>
      </c>
      <c r="H14" s="71">
        <f t="shared" ref="H14:H21" si="2">E14*G14</f>
        <v>191268</v>
      </c>
      <c r="I14" s="72">
        <f>P14+R14+T14+V14+X14+Z14+AB14+AD14+AF14+AH14+AJ14+AL14+AN14+AP14+AR14+AT14+AV14+AX14+AZ14+BB14+BD14+BF14+BH14+BJ14+BL14+BN14+BP14+BR14+BT14+BV14+BX14+BZ14+CB14+CD14+CF14+CH14</f>
        <v>5964</v>
      </c>
      <c r="J14" s="73">
        <f>Q14+S14+U14+W14+Y14+AA14+AC14+AE14+AG14+AI14+AK14+AM14+AO14+AQ14+AS14+AU14+AW14+AY14+BA14+BC14+BE14+BG14+BI14+BK14+BM14+BO14+BQ14+BS14+BU14+BW14+BY14+CA14+CC14+CE14+CG14+CI14</f>
        <v>123454.8</v>
      </c>
      <c r="K14" s="72">
        <f t="shared" si="0"/>
        <v>3276</v>
      </c>
      <c r="L14" s="72">
        <f t="shared" si="1"/>
        <v>5964</v>
      </c>
      <c r="M14" s="73">
        <f t="shared" si="1"/>
        <v>123454.8</v>
      </c>
      <c r="N14" s="72">
        <f>E14-I14</f>
        <v>3276</v>
      </c>
      <c r="O14" s="73">
        <f>H14-J14</f>
        <v>67813.2</v>
      </c>
      <c r="P14" s="81">
        <v>5964</v>
      </c>
      <c r="Q14" s="73">
        <f>ROUND(P14*G14,2)</f>
        <v>123454.8</v>
      </c>
      <c r="R14" s="72"/>
      <c r="S14" s="73">
        <f>ROUND(R14*G14,2)</f>
        <v>0</v>
      </c>
      <c r="T14" s="72"/>
      <c r="U14" s="82">
        <f>ROUND(T14*G14,2)</f>
        <v>0</v>
      </c>
      <c r="V14" s="81"/>
      <c r="W14" s="72">
        <f t="shared" ref="W14:W21" si="3">ROUND(V14*G14,2)</f>
        <v>0</v>
      </c>
      <c r="X14" s="83"/>
      <c r="Y14" s="72">
        <f t="shared" ref="Y14:Y21" si="4">ROUND(X14*G14,2)</f>
        <v>0</v>
      </c>
      <c r="Z14" s="83"/>
      <c r="AA14" s="72">
        <f t="shared" ref="AA14:AA21" si="5">ROUND(Z14*G14,2)</f>
        <v>0</v>
      </c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W14" s="83"/>
      <c r="AY14" s="83"/>
      <c r="BA14" s="83"/>
      <c r="BB14" s="83"/>
      <c r="BC14" s="83"/>
      <c r="BD14" s="83"/>
      <c r="BE14" s="83"/>
      <c r="BG14" s="83"/>
      <c r="BH14" s="83"/>
      <c r="BI14" s="83"/>
      <c r="BJ14" s="83"/>
      <c r="BK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</row>
    <row r="15" spans="1:87" s="84" customFormat="1" ht="82.5" x14ac:dyDescent="0.2">
      <c r="A15" s="64">
        <v>3</v>
      </c>
      <c r="B15" s="65">
        <v>1.3</v>
      </c>
      <c r="C15" s="66" t="s">
        <v>39</v>
      </c>
      <c r="D15" s="79" t="s">
        <v>38</v>
      </c>
      <c r="E15" s="68">
        <v>3600</v>
      </c>
      <c r="F15" s="80"/>
      <c r="G15" s="70">
        <v>32.229999999999997</v>
      </c>
      <c r="H15" s="71">
        <f t="shared" si="2"/>
        <v>116027.99999999999</v>
      </c>
      <c r="I15" s="72">
        <f t="shared" ref="I15:J21" si="6">P15+R15+T15+V15+X15+Z15+AB15+AD15+AF15+AH15+AJ15+AL15+AN15+AP15+AR15+AT15+AV15+AX15+AZ15+BB15+BD15+BF15+BH15+BJ15+BL15+BN15+BP15+BR15+BT15+BV15+BX15+BZ15+CB15+CD15+CF15+CH15</f>
        <v>1847.65</v>
      </c>
      <c r="J15" s="73">
        <f t="shared" si="6"/>
        <v>59549.760000000002</v>
      </c>
      <c r="K15" s="72">
        <f t="shared" si="0"/>
        <v>1752.35</v>
      </c>
      <c r="L15" s="72">
        <f t="shared" si="1"/>
        <v>1847.65</v>
      </c>
      <c r="M15" s="73">
        <f t="shared" si="1"/>
        <v>59549.760000000002</v>
      </c>
      <c r="N15" s="72">
        <f t="shared" ref="N15:N21" si="7">E15-I15</f>
        <v>1752.35</v>
      </c>
      <c r="O15" s="73">
        <f t="shared" ref="O15:O21" si="8">H15-J15</f>
        <v>56478.239999999983</v>
      </c>
      <c r="P15" s="81">
        <v>1847.65</v>
      </c>
      <c r="Q15" s="73">
        <f t="shared" ref="Q15:Q20" si="9">ROUND(P15*G15,2)</f>
        <v>59549.760000000002</v>
      </c>
      <c r="R15" s="72"/>
      <c r="S15" s="73">
        <f t="shared" ref="S15:S21" si="10">ROUND(R15*G15,2)</f>
        <v>0</v>
      </c>
      <c r="T15" s="72"/>
      <c r="U15" s="82">
        <f t="shared" ref="U15:U21" si="11">ROUND(T15*G15,2)</f>
        <v>0</v>
      </c>
      <c r="V15" s="81"/>
      <c r="W15" s="72">
        <f t="shared" si="3"/>
        <v>0</v>
      </c>
      <c r="X15" s="83"/>
      <c r="Y15" s="72">
        <f t="shared" si="4"/>
        <v>0</v>
      </c>
      <c r="Z15" s="83"/>
      <c r="AA15" s="72">
        <f t="shared" si="5"/>
        <v>0</v>
      </c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W15" s="83"/>
      <c r="AY15" s="83"/>
      <c r="BA15" s="83"/>
      <c r="BB15" s="83"/>
      <c r="BC15" s="83"/>
      <c r="BD15" s="83"/>
      <c r="BE15" s="83"/>
      <c r="BG15" s="83"/>
      <c r="BH15" s="83"/>
      <c r="BI15" s="83"/>
      <c r="BJ15" s="83"/>
      <c r="BK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</row>
    <row r="16" spans="1:87" s="84" customFormat="1" ht="66" x14ac:dyDescent="0.2">
      <c r="A16" s="64">
        <v>4</v>
      </c>
      <c r="B16" s="65">
        <v>1.4</v>
      </c>
      <c r="C16" s="66" t="s">
        <v>40</v>
      </c>
      <c r="D16" s="67" t="s">
        <v>36</v>
      </c>
      <c r="E16" s="68">
        <v>9240</v>
      </c>
      <c r="F16" s="69"/>
      <c r="G16" s="70">
        <v>34.909999999999997</v>
      </c>
      <c r="H16" s="71">
        <f t="shared" si="2"/>
        <v>322568.39999999997</v>
      </c>
      <c r="I16" s="72">
        <f t="shared" si="6"/>
        <v>5964</v>
      </c>
      <c r="J16" s="73">
        <f t="shared" si="6"/>
        <v>208203.24</v>
      </c>
      <c r="K16" s="72">
        <f t="shared" si="0"/>
        <v>3276</v>
      </c>
      <c r="L16" s="72">
        <f t="shared" si="1"/>
        <v>5964</v>
      </c>
      <c r="M16" s="73">
        <f t="shared" si="1"/>
        <v>208203.24</v>
      </c>
      <c r="N16" s="72">
        <f t="shared" si="7"/>
        <v>3276</v>
      </c>
      <c r="O16" s="73">
        <f t="shared" si="8"/>
        <v>114365.15999999997</v>
      </c>
      <c r="P16" s="81">
        <v>5964</v>
      </c>
      <c r="Q16" s="73">
        <f t="shared" si="9"/>
        <v>208203.24</v>
      </c>
      <c r="R16" s="72"/>
      <c r="S16" s="73">
        <f t="shared" si="10"/>
        <v>0</v>
      </c>
      <c r="T16" s="72"/>
      <c r="U16" s="82">
        <f t="shared" si="11"/>
        <v>0</v>
      </c>
      <c r="V16" s="81"/>
      <c r="W16" s="72">
        <f t="shared" si="3"/>
        <v>0</v>
      </c>
      <c r="X16" s="83"/>
      <c r="Y16" s="72">
        <f t="shared" si="4"/>
        <v>0</v>
      </c>
      <c r="Z16" s="83"/>
      <c r="AA16" s="72">
        <f t="shared" si="5"/>
        <v>0</v>
      </c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W16" s="83"/>
      <c r="AY16" s="83"/>
      <c r="BA16" s="83"/>
      <c r="BB16" s="83"/>
      <c r="BC16" s="83"/>
      <c r="BD16" s="83"/>
      <c r="BE16" s="83"/>
      <c r="BG16" s="83"/>
      <c r="BH16" s="83"/>
      <c r="BI16" s="83"/>
      <c r="BJ16" s="83"/>
      <c r="BK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</row>
    <row r="17" spans="1:87" s="84" customFormat="1" ht="66" x14ac:dyDescent="0.2">
      <c r="A17" s="64">
        <v>5</v>
      </c>
      <c r="B17" s="65">
        <v>1.5</v>
      </c>
      <c r="C17" s="66" t="s">
        <v>41</v>
      </c>
      <c r="D17" s="79" t="s">
        <v>38</v>
      </c>
      <c r="E17" s="68">
        <v>13860</v>
      </c>
      <c r="F17" s="80"/>
      <c r="G17" s="70">
        <v>106</v>
      </c>
      <c r="H17" s="71">
        <f t="shared" si="2"/>
        <v>1469160</v>
      </c>
      <c r="I17" s="72">
        <f t="shared" si="6"/>
        <v>0</v>
      </c>
      <c r="J17" s="73">
        <f t="shared" si="6"/>
        <v>0</v>
      </c>
      <c r="K17" s="72">
        <f t="shared" si="0"/>
        <v>13860</v>
      </c>
      <c r="L17" s="72">
        <f t="shared" si="1"/>
        <v>0</v>
      </c>
      <c r="M17" s="73">
        <f t="shared" si="1"/>
        <v>0</v>
      </c>
      <c r="N17" s="72">
        <f t="shared" si="7"/>
        <v>13860</v>
      </c>
      <c r="O17" s="73">
        <f t="shared" si="8"/>
        <v>1469160</v>
      </c>
      <c r="P17" s="81"/>
      <c r="Q17" s="73">
        <f t="shared" si="9"/>
        <v>0</v>
      </c>
      <c r="R17" s="72"/>
      <c r="S17" s="73">
        <f t="shared" si="10"/>
        <v>0</v>
      </c>
      <c r="T17" s="72"/>
      <c r="U17" s="82">
        <f t="shared" si="11"/>
        <v>0</v>
      </c>
      <c r="V17" s="81"/>
      <c r="W17" s="72">
        <f t="shared" si="3"/>
        <v>0</v>
      </c>
      <c r="X17" s="83"/>
      <c r="Y17" s="72">
        <f t="shared" si="4"/>
        <v>0</v>
      </c>
      <c r="Z17" s="83"/>
      <c r="AA17" s="72">
        <f t="shared" si="5"/>
        <v>0</v>
      </c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W17" s="83"/>
      <c r="AY17" s="83"/>
      <c r="BA17" s="83"/>
      <c r="BB17" s="83"/>
      <c r="BC17" s="83"/>
      <c r="BD17" s="83"/>
      <c r="BE17" s="83"/>
      <c r="BG17" s="83"/>
      <c r="BH17" s="83"/>
      <c r="BI17" s="83"/>
      <c r="BJ17" s="83"/>
      <c r="BK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</row>
    <row r="18" spans="1:87" s="84" customFormat="1" ht="66" x14ac:dyDescent="0.2">
      <c r="A18" s="64">
        <v>6</v>
      </c>
      <c r="B18" s="65">
        <v>1.6</v>
      </c>
      <c r="C18" s="66" t="s">
        <v>42</v>
      </c>
      <c r="D18" s="79" t="s">
        <v>38</v>
      </c>
      <c r="E18" s="68">
        <v>3600</v>
      </c>
      <c r="F18" s="80"/>
      <c r="G18" s="70">
        <v>34.909999999999997</v>
      </c>
      <c r="H18" s="71">
        <f t="shared" si="2"/>
        <v>125675.99999999999</v>
      </c>
      <c r="I18" s="72">
        <f t="shared" si="6"/>
        <v>0</v>
      </c>
      <c r="J18" s="73">
        <f t="shared" si="6"/>
        <v>0</v>
      </c>
      <c r="K18" s="72">
        <f t="shared" si="0"/>
        <v>3600</v>
      </c>
      <c r="L18" s="72">
        <f t="shared" si="1"/>
        <v>0</v>
      </c>
      <c r="M18" s="73">
        <f t="shared" si="1"/>
        <v>0</v>
      </c>
      <c r="N18" s="72">
        <f t="shared" si="7"/>
        <v>3600</v>
      </c>
      <c r="O18" s="73">
        <f t="shared" si="8"/>
        <v>125675.99999999999</v>
      </c>
      <c r="P18" s="81"/>
      <c r="Q18" s="73">
        <f t="shared" si="9"/>
        <v>0</v>
      </c>
      <c r="R18" s="72"/>
      <c r="S18" s="73">
        <f t="shared" si="10"/>
        <v>0</v>
      </c>
      <c r="T18" s="72"/>
      <c r="U18" s="82">
        <f t="shared" si="11"/>
        <v>0</v>
      </c>
      <c r="V18" s="81"/>
      <c r="W18" s="72">
        <f t="shared" si="3"/>
        <v>0</v>
      </c>
      <c r="X18" s="83"/>
      <c r="Y18" s="72">
        <f t="shared" si="4"/>
        <v>0</v>
      </c>
      <c r="Z18" s="83"/>
      <c r="AA18" s="72">
        <f t="shared" si="5"/>
        <v>0</v>
      </c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W18" s="83"/>
      <c r="AY18" s="83"/>
      <c r="BA18" s="83"/>
      <c r="BB18" s="83"/>
      <c r="BC18" s="83"/>
      <c r="BD18" s="83"/>
      <c r="BE18" s="83"/>
      <c r="BG18" s="83"/>
      <c r="BH18" s="83"/>
      <c r="BI18" s="83"/>
      <c r="BJ18" s="83"/>
      <c r="BK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</row>
    <row r="19" spans="1:87" s="84" customFormat="1" ht="49.5" x14ac:dyDescent="0.2">
      <c r="A19" s="64">
        <v>7</v>
      </c>
      <c r="B19" s="65">
        <v>1.7</v>
      </c>
      <c r="C19" s="66" t="s">
        <v>43</v>
      </c>
      <c r="D19" s="67" t="s">
        <v>38</v>
      </c>
      <c r="E19" s="68">
        <v>2508</v>
      </c>
      <c r="F19" s="69"/>
      <c r="G19" s="70">
        <v>22.57</v>
      </c>
      <c r="H19" s="71">
        <f t="shared" si="2"/>
        <v>56605.56</v>
      </c>
      <c r="I19" s="72">
        <f t="shared" si="6"/>
        <v>0</v>
      </c>
      <c r="J19" s="73">
        <f t="shared" si="6"/>
        <v>0</v>
      </c>
      <c r="K19" s="72">
        <f t="shared" si="0"/>
        <v>2508</v>
      </c>
      <c r="L19" s="72">
        <f t="shared" si="1"/>
        <v>0</v>
      </c>
      <c r="M19" s="73">
        <f t="shared" si="1"/>
        <v>0</v>
      </c>
      <c r="N19" s="72">
        <f t="shared" si="7"/>
        <v>2508</v>
      </c>
      <c r="O19" s="73">
        <f t="shared" si="8"/>
        <v>56605.56</v>
      </c>
      <c r="P19" s="81"/>
      <c r="Q19" s="73">
        <f t="shared" si="9"/>
        <v>0</v>
      </c>
      <c r="R19" s="72"/>
      <c r="S19" s="73">
        <f t="shared" si="10"/>
        <v>0</v>
      </c>
      <c r="T19" s="72"/>
      <c r="U19" s="82">
        <f t="shared" si="11"/>
        <v>0</v>
      </c>
      <c r="V19" s="81"/>
      <c r="W19" s="72">
        <f t="shared" si="3"/>
        <v>0</v>
      </c>
      <c r="X19" s="83"/>
      <c r="Y19" s="72">
        <f t="shared" si="4"/>
        <v>0</v>
      </c>
      <c r="Z19" s="83"/>
      <c r="AA19" s="72">
        <f t="shared" si="5"/>
        <v>0</v>
      </c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W19" s="83"/>
      <c r="AY19" s="83"/>
      <c r="BA19" s="83"/>
      <c r="BB19" s="83"/>
      <c r="BC19" s="83"/>
      <c r="BD19" s="83"/>
      <c r="BE19" s="83"/>
      <c r="BG19" s="83"/>
      <c r="BH19" s="83"/>
      <c r="BI19" s="83"/>
      <c r="BJ19" s="83"/>
      <c r="BK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</row>
    <row r="20" spans="1:87" s="84" customFormat="1" ht="49.5" x14ac:dyDescent="0.2">
      <c r="A20" s="64">
        <v>8</v>
      </c>
      <c r="B20" s="65">
        <v>1.8</v>
      </c>
      <c r="C20" s="66" t="s">
        <v>44</v>
      </c>
      <c r="D20" s="79" t="s">
        <v>38</v>
      </c>
      <c r="E20" s="68">
        <v>25410</v>
      </c>
      <c r="F20" s="80"/>
      <c r="G20" s="70">
        <v>150.68</v>
      </c>
      <c r="H20" s="71">
        <f t="shared" si="2"/>
        <v>3828778.8000000003</v>
      </c>
      <c r="I20" s="72">
        <f t="shared" si="6"/>
        <v>1654.7</v>
      </c>
      <c r="J20" s="73">
        <f t="shared" si="6"/>
        <v>249330.2</v>
      </c>
      <c r="K20" s="72">
        <f t="shared" si="0"/>
        <v>23755.3</v>
      </c>
      <c r="L20" s="72">
        <f t="shared" si="1"/>
        <v>1654.7</v>
      </c>
      <c r="M20" s="73">
        <f t="shared" si="1"/>
        <v>249330.2</v>
      </c>
      <c r="N20" s="72">
        <f t="shared" si="7"/>
        <v>23755.3</v>
      </c>
      <c r="O20" s="73">
        <f t="shared" si="8"/>
        <v>3579448.6</v>
      </c>
      <c r="P20" s="81">
        <v>1654.7</v>
      </c>
      <c r="Q20" s="73">
        <f t="shared" si="9"/>
        <v>249330.2</v>
      </c>
      <c r="R20" s="72"/>
      <c r="S20" s="73">
        <f t="shared" si="10"/>
        <v>0</v>
      </c>
      <c r="T20" s="72"/>
      <c r="U20" s="82">
        <f t="shared" si="11"/>
        <v>0</v>
      </c>
      <c r="V20" s="81"/>
      <c r="W20" s="72">
        <f t="shared" si="3"/>
        <v>0</v>
      </c>
      <c r="X20" s="83"/>
      <c r="Y20" s="72">
        <f t="shared" si="4"/>
        <v>0</v>
      </c>
      <c r="Z20" s="83"/>
      <c r="AA20" s="72">
        <f t="shared" si="5"/>
        <v>0</v>
      </c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W20" s="83"/>
      <c r="AY20" s="83"/>
      <c r="BA20" s="83"/>
      <c r="BB20" s="83"/>
      <c r="BC20" s="83"/>
      <c r="BD20" s="83"/>
      <c r="BE20" s="83"/>
      <c r="BG20" s="83"/>
      <c r="BH20" s="83"/>
      <c r="BI20" s="83"/>
      <c r="BJ20" s="83"/>
      <c r="BK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</row>
    <row r="21" spans="1:87" s="84" customFormat="1" ht="66.75" thickBot="1" x14ac:dyDescent="0.25">
      <c r="A21" s="64">
        <v>9</v>
      </c>
      <c r="B21" s="65">
        <v>1.9</v>
      </c>
      <c r="C21" s="66" t="s">
        <v>45</v>
      </c>
      <c r="D21" s="79" t="s">
        <v>46</v>
      </c>
      <c r="E21" s="68">
        <v>3300</v>
      </c>
      <c r="F21" s="80"/>
      <c r="G21" s="70">
        <v>129.01</v>
      </c>
      <c r="H21" s="71">
        <f t="shared" si="2"/>
        <v>425732.99999999994</v>
      </c>
      <c r="I21" s="72">
        <f t="shared" si="6"/>
        <v>0</v>
      </c>
      <c r="J21" s="73">
        <f t="shared" si="6"/>
        <v>0</v>
      </c>
      <c r="K21" s="72">
        <f t="shared" si="0"/>
        <v>3300</v>
      </c>
      <c r="L21" s="72">
        <f t="shared" si="1"/>
        <v>0</v>
      </c>
      <c r="M21" s="73">
        <f t="shared" si="1"/>
        <v>0</v>
      </c>
      <c r="N21" s="72">
        <f t="shared" si="7"/>
        <v>3300</v>
      </c>
      <c r="O21" s="73">
        <f t="shared" si="8"/>
        <v>425732.99999999994</v>
      </c>
      <c r="P21" s="85"/>
      <c r="Q21" s="86">
        <f>ROUND(P21*G21,2)</f>
        <v>0</v>
      </c>
      <c r="R21" s="87"/>
      <c r="S21" s="86">
        <f t="shared" si="10"/>
        <v>0</v>
      </c>
      <c r="T21" s="87"/>
      <c r="U21" s="88">
        <f t="shared" si="11"/>
        <v>0</v>
      </c>
      <c r="V21" s="81"/>
      <c r="W21" s="72">
        <f t="shared" si="3"/>
        <v>0</v>
      </c>
      <c r="X21" s="83"/>
      <c r="Y21" s="72">
        <f t="shared" si="4"/>
        <v>0</v>
      </c>
      <c r="Z21" s="83"/>
      <c r="AA21" s="72">
        <f t="shared" si="5"/>
        <v>0</v>
      </c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W21" s="83"/>
      <c r="AY21" s="83"/>
      <c r="BA21" s="83"/>
      <c r="BB21" s="83"/>
      <c r="BC21" s="83"/>
      <c r="BD21" s="83"/>
      <c r="BE21" s="83"/>
      <c r="BG21" s="83"/>
      <c r="BH21" s="83"/>
      <c r="BI21" s="83"/>
      <c r="BJ21" s="83"/>
      <c r="BK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</row>
    <row r="22" spans="1:87" s="102" customFormat="1" ht="15" x14ac:dyDescent="0.25">
      <c r="A22" s="89"/>
      <c r="B22" s="90"/>
      <c r="C22" s="91"/>
      <c r="D22" s="90"/>
      <c r="E22" s="92"/>
      <c r="F22" s="93"/>
      <c r="G22" s="94"/>
      <c r="H22" s="95">
        <f>SUM(H13:H21)</f>
        <v>6700751.7599999998</v>
      </c>
      <c r="I22" s="96"/>
      <c r="J22" s="97">
        <f>SUM(J13:J21)</f>
        <v>640538</v>
      </c>
      <c r="K22" s="96"/>
      <c r="L22" s="96"/>
      <c r="M22" s="97">
        <f>SUM(M13:M21)</f>
        <v>640538</v>
      </c>
      <c r="N22" s="96"/>
      <c r="O22" s="97">
        <f>SUM(O13:O21)</f>
        <v>6060213.7599999998</v>
      </c>
      <c r="P22" s="98"/>
      <c r="Q22" s="97">
        <f>SUM(Q13:Q21)</f>
        <v>640538</v>
      </c>
      <c r="R22" s="98"/>
      <c r="S22" s="97">
        <f>SUM(S13:S21)</f>
        <v>0</v>
      </c>
      <c r="T22" s="98"/>
      <c r="U22" s="97">
        <f>SUM(U13:U21)</f>
        <v>0</v>
      </c>
      <c r="V22" s="99"/>
      <c r="W22" s="100">
        <f>SUM(W13:W21)</f>
        <v>0</v>
      </c>
      <c r="X22" s="99"/>
      <c r="Y22" s="100">
        <f>SUM(Y13:Y21)</f>
        <v>0</v>
      </c>
      <c r="Z22" s="99"/>
      <c r="AA22" s="100">
        <f>SUM(AA13:AA21)</f>
        <v>0</v>
      </c>
      <c r="AB22" s="98"/>
      <c r="AC22" s="101"/>
      <c r="AD22" s="98"/>
      <c r="AE22" s="101"/>
      <c r="AF22" s="98"/>
      <c r="AG22" s="101"/>
      <c r="AH22" s="98"/>
      <c r="AI22" s="101"/>
      <c r="AJ22" s="98"/>
      <c r="AK22" s="101"/>
      <c r="AL22" s="98"/>
      <c r="AM22" s="101"/>
      <c r="AN22" s="98"/>
      <c r="AO22" s="101"/>
      <c r="AP22" s="98"/>
      <c r="AQ22" s="101"/>
      <c r="AR22" s="98"/>
      <c r="AS22" s="101"/>
      <c r="AT22" s="98"/>
      <c r="AU22" s="101"/>
      <c r="AW22" s="101"/>
      <c r="AY22" s="101"/>
      <c r="BA22" s="101"/>
      <c r="BC22" s="101"/>
      <c r="BE22" s="101"/>
      <c r="BG22" s="101"/>
      <c r="BI22" s="101"/>
      <c r="BK22" s="101"/>
      <c r="BM22" s="101"/>
      <c r="BO22" s="101"/>
      <c r="BQ22" s="101"/>
      <c r="BR22" s="98"/>
      <c r="BS22" s="101"/>
      <c r="BU22" s="101"/>
      <c r="BW22" s="101"/>
      <c r="BX22" s="98"/>
      <c r="BY22" s="101"/>
      <c r="CA22" s="101"/>
      <c r="CC22" s="101"/>
      <c r="CD22" s="98"/>
      <c r="CE22" s="101"/>
      <c r="CG22" s="101"/>
      <c r="CI22" s="101"/>
    </row>
    <row r="23" spans="1:87" s="58" customFormat="1" ht="15.75" thickBot="1" x14ac:dyDescent="0.25">
      <c r="A23" s="57" t="s">
        <v>47</v>
      </c>
      <c r="H23" s="60"/>
      <c r="I23" s="61"/>
      <c r="J23" s="62"/>
      <c r="M23" s="62"/>
      <c r="O23" s="62"/>
      <c r="Q23" s="62"/>
      <c r="S23" s="62"/>
      <c r="U23" s="62"/>
    </row>
    <row r="24" spans="1:87" s="109" customFormat="1" ht="66" x14ac:dyDescent="0.3">
      <c r="A24" s="64">
        <v>10</v>
      </c>
      <c r="B24" s="65">
        <v>2.1</v>
      </c>
      <c r="C24" s="66" t="s">
        <v>48</v>
      </c>
      <c r="D24" s="67" t="s">
        <v>38</v>
      </c>
      <c r="E24" s="68">
        <v>1470</v>
      </c>
      <c r="F24" s="69"/>
      <c r="G24" s="70">
        <v>203.5</v>
      </c>
      <c r="H24" s="71">
        <f>ROUND((E24*G24),2)</f>
        <v>299145</v>
      </c>
      <c r="I24" s="72">
        <f t="shared" ref="I24:J26" si="12">P24+R24+T24+V24+X24+Z24+AB24+AD24+AF24+AH24+AJ24+AL24+AN24+AP24+AR24+AT24+AV24+AX24+AZ24+BB24+BD24+BF24+BH24+BJ24+BL24+BN24+BP24+BR24+BT24+BV24+BX24+BZ24+CB24+CD24+CF24+CH24</f>
        <v>0</v>
      </c>
      <c r="J24" s="73">
        <f t="shared" si="12"/>
        <v>0</v>
      </c>
      <c r="K24" s="72">
        <f t="shared" ref="K24:K26" si="13">+E24-I24</f>
        <v>1470</v>
      </c>
      <c r="L24" s="72">
        <f t="shared" ref="L24:M26" si="14">I24</f>
        <v>0</v>
      </c>
      <c r="M24" s="73">
        <f t="shared" si="14"/>
        <v>0</v>
      </c>
      <c r="N24" s="72">
        <f t="shared" ref="N24:N26" si="15">E24-I24</f>
        <v>1470</v>
      </c>
      <c r="O24" s="73">
        <f t="shared" ref="O24:O26" si="16">H24-J24</f>
        <v>299145</v>
      </c>
      <c r="P24" s="74"/>
      <c r="Q24" s="75">
        <f t="shared" ref="Q24:Q26" si="17">ROUND(P24*G24,2)</f>
        <v>0</v>
      </c>
      <c r="R24" s="76"/>
      <c r="S24" s="75">
        <f t="shared" ref="S24:S26" si="18">ROUND(R24*G24,2)</f>
        <v>0</v>
      </c>
      <c r="T24" s="76"/>
      <c r="U24" s="77">
        <f t="shared" ref="U24:U26" si="19">ROUND(T24*G24,2)</f>
        <v>0</v>
      </c>
      <c r="V24" s="103"/>
      <c r="W24" s="104">
        <f t="shared" ref="W24:W26" si="20">ROUND(V24*G24,2)</f>
        <v>0</v>
      </c>
      <c r="X24" s="105"/>
      <c r="Y24" s="106">
        <f t="shared" ref="Y24:Y26" si="21">ROUND(X24*G24,2)</f>
        <v>0</v>
      </c>
      <c r="Z24" s="105"/>
      <c r="AA24" s="106">
        <f t="shared" ref="AA24:AA26" si="22">ROUND(Z24*G24,2)</f>
        <v>0</v>
      </c>
      <c r="AB24" s="107"/>
      <c r="AC24" s="108"/>
      <c r="AD24" s="107"/>
      <c r="AE24" s="108"/>
      <c r="AF24" s="107"/>
      <c r="AG24" s="108"/>
      <c r="AH24" s="107"/>
      <c r="AI24" s="108"/>
      <c r="AJ24" s="107"/>
      <c r="AK24" s="108"/>
      <c r="AL24" s="107"/>
      <c r="AM24" s="108"/>
      <c r="AN24" s="107"/>
      <c r="AO24" s="108"/>
      <c r="AP24" s="107"/>
      <c r="AQ24" s="108"/>
      <c r="AR24" s="107"/>
      <c r="AS24" s="108"/>
      <c r="AT24" s="107"/>
      <c r="AU24" s="108"/>
      <c r="AW24" s="108"/>
      <c r="AY24" s="108"/>
      <c r="BA24" s="108"/>
      <c r="BC24" s="108"/>
      <c r="BE24" s="108"/>
      <c r="BG24" s="108"/>
      <c r="BI24" s="108"/>
      <c r="BK24" s="108"/>
      <c r="BM24" s="108"/>
      <c r="BO24" s="108"/>
      <c r="BQ24" s="108"/>
      <c r="BR24" s="107"/>
      <c r="BS24" s="108"/>
      <c r="BU24" s="108"/>
      <c r="BW24" s="108"/>
      <c r="BX24" s="107"/>
      <c r="BY24" s="108"/>
      <c r="CA24" s="108"/>
      <c r="CC24" s="108"/>
      <c r="CD24" s="107"/>
      <c r="CE24" s="108"/>
      <c r="CG24" s="108"/>
      <c r="CI24" s="108"/>
    </row>
    <row r="25" spans="1:87" s="114" customFormat="1" ht="49.5" x14ac:dyDescent="0.2">
      <c r="A25" s="64">
        <v>11</v>
      </c>
      <c r="B25" s="65">
        <v>2.2000000000000002</v>
      </c>
      <c r="C25" s="110" t="s">
        <v>49</v>
      </c>
      <c r="D25" s="79" t="s">
        <v>38</v>
      </c>
      <c r="E25" s="68">
        <v>1320</v>
      </c>
      <c r="F25" s="80"/>
      <c r="G25" s="70">
        <v>130.74</v>
      </c>
      <c r="H25" s="71">
        <f>ROUND((E25*G25),2)</f>
        <v>172576.8</v>
      </c>
      <c r="I25" s="72">
        <f t="shared" si="12"/>
        <v>0</v>
      </c>
      <c r="J25" s="73">
        <f t="shared" si="12"/>
        <v>0</v>
      </c>
      <c r="K25" s="72">
        <f t="shared" si="13"/>
        <v>1320</v>
      </c>
      <c r="L25" s="72">
        <f t="shared" si="14"/>
        <v>0</v>
      </c>
      <c r="M25" s="73">
        <f t="shared" si="14"/>
        <v>0</v>
      </c>
      <c r="N25" s="72">
        <f t="shared" si="15"/>
        <v>1320</v>
      </c>
      <c r="O25" s="73">
        <f t="shared" si="16"/>
        <v>172576.8</v>
      </c>
      <c r="P25" s="81"/>
      <c r="Q25" s="73">
        <f t="shared" si="17"/>
        <v>0</v>
      </c>
      <c r="R25" s="72"/>
      <c r="S25" s="73">
        <f t="shared" si="18"/>
        <v>0</v>
      </c>
      <c r="T25" s="72"/>
      <c r="U25" s="82">
        <f t="shared" si="19"/>
        <v>0</v>
      </c>
      <c r="V25" s="103"/>
      <c r="W25" s="104">
        <f t="shared" si="20"/>
        <v>0</v>
      </c>
      <c r="X25" s="111"/>
      <c r="Y25" s="112">
        <f t="shared" si="21"/>
        <v>0</v>
      </c>
      <c r="Z25" s="111"/>
      <c r="AA25" s="112">
        <f t="shared" si="22"/>
        <v>0</v>
      </c>
      <c r="AB25" s="54"/>
      <c r="AC25" s="113"/>
      <c r="AD25" s="54"/>
      <c r="AE25" s="113"/>
      <c r="AF25" s="54"/>
      <c r="AG25" s="113"/>
      <c r="AH25" s="54"/>
      <c r="AI25" s="113"/>
      <c r="AJ25" s="54"/>
      <c r="AK25" s="113"/>
      <c r="AL25" s="54"/>
      <c r="AM25" s="113"/>
      <c r="BR25" s="54"/>
      <c r="BX25" s="54"/>
      <c r="CD25" s="54"/>
    </row>
    <row r="26" spans="1:87" s="114" customFormat="1" ht="66" x14ac:dyDescent="0.2">
      <c r="A26" s="64">
        <v>12</v>
      </c>
      <c r="B26" s="65">
        <v>2.2999999999999998</v>
      </c>
      <c r="C26" s="110" t="s">
        <v>50</v>
      </c>
      <c r="D26" s="79" t="s">
        <v>46</v>
      </c>
      <c r="E26" s="68">
        <v>13350</v>
      </c>
      <c r="F26" s="80"/>
      <c r="G26" s="70">
        <v>94.47</v>
      </c>
      <c r="H26" s="71">
        <f>ROUND((E26*G26),2)</f>
        <v>1261174.5</v>
      </c>
      <c r="I26" s="72">
        <f t="shared" si="12"/>
        <v>0</v>
      </c>
      <c r="J26" s="73">
        <f t="shared" si="12"/>
        <v>0</v>
      </c>
      <c r="K26" s="72">
        <f t="shared" si="13"/>
        <v>13350</v>
      </c>
      <c r="L26" s="72">
        <f t="shared" si="14"/>
        <v>0</v>
      </c>
      <c r="M26" s="73">
        <f t="shared" si="14"/>
        <v>0</v>
      </c>
      <c r="N26" s="72">
        <f t="shared" si="15"/>
        <v>13350</v>
      </c>
      <c r="O26" s="73">
        <f t="shared" si="16"/>
        <v>1261174.5</v>
      </c>
      <c r="P26" s="81"/>
      <c r="Q26" s="73">
        <f t="shared" si="17"/>
        <v>0</v>
      </c>
      <c r="R26" s="72"/>
      <c r="S26" s="73">
        <f t="shared" si="18"/>
        <v>0</v>
      </c>
      <c r="T26" s="72"/>
      <c r="U26" s="82">
        <f t="shared" si="19"/>
        <v>0</v>
      </c>
      <c r="V26" s="103"/>
      <c r="W26" s="104">
        <f t="shared" si="20"/>
        <v>0</v>
      </c>
      <c r="X26" s="111"/>
      <c r="Y26" s="112">
        <f t="shared" si="21"/>
        <v>0</v>
      </c>
      <c r="Z26" s="111"/>
      <c r="AA26" s="112">
        <f t="shared" si="22"/>
        <v>0</v>
      </c>
      <c r="AB26" s="54"/>
      <c r="AC26" s="113"/>
      <c r="AD26" s="54"/>
      <c r="AE26" s="113"/>
      <c r="AF26" s="54"/>
      <c r="AG26" s="113"/>
      <c r="AH26" s="54"/>
      <c r="AI26" s="113"/>
      <c r="AJ26" s="54"/>
      <c r="AK26" s="113"/>
      <c r="AL26" s="54"/>
      <c r="AM26" s="113"/>
      <c r="BR26" s="54"/>
      <c r="BX26" s="54"/>
      <c r="CD26" s="54"/>
    </row>
    <row r="27" spans="1:87" s="127" customFormat="1" ht="16.5" x14ac:dyDescent="0.3">
      <c r="A27" s="115"/>
      <c r="B27" s="116"/>
      <c r="C27" s="117" t="s">
        <v>51</v>
      </c>
      <c r="D27" s="116"/>
      <c r="E27" s="116"/>
      <c r="F27" s="118"/>
      <c r="G27" s="116"/>
      <c r="H27" s="119">
        <f>SUM(H24:H26)</f>
        <v>1732896.3</v>
      </c>
      <c r="I27" s="120"/>
      <c r="J27" s="121">
        <f>SUM(J24:J26)</f>
        <v>0</v>
      </c>
      <c r="K27" s="120"/>
      <c r="L27" s="120"/>
      <c r="M27" s="121">
        <f>SUM(M24:M26)</f>
        <v>0</v>
      </c>
      <c r="N27" s="120"/>
      <c r="O27" s="121">
        <f>SUM(O24:O26)</f>
        <v>1732896.3</v>
      </c>
      <c r="P27" s="120"/>
      <c r="Q27" s="121">
        <f>SUM(Q24:Q26)</f>
        <v>0</v>
      </c>
      <c r="R27" s="120"/>
      <c r="S27" s="121">
        <f>SUM(S24:S26)</f>
        <v>0</v>
      </c>
      <c r="T27" s="120"/>
      <c r="U27" s="121">
        <f>SUM(U24:U26)</f>
        <v>0</v>
      </c>
      <c r="V27" s="122"/>
      <c r="W27" s="123">
        <f>SUM(W24:W26)</f>
        <v>0</v>
      </c>
      <c r="X27" s="122"/>
      <c r="Y27" s="123">
        <f>SUM(Y24:Y26)</f>
        <v>0</v>
      </c>
      <c r="Z27" s="122"/>
      <c r="AA27" s="124">
        <f>SUM(AA24:AA26)</f>
        <v>0</v>
      </c>
      <c r="AB27" s="125"/>
      <c r="AC27" s="126"/>
      <c r="AD27" s="125"/>
      <c r="AE27" s="126"/>
      <c r="AF27" s="125"/>
      <c r="AG27" s="126"/>
      <c r="AH27" s="125"/>
      <c r="AI27" s="126"/>
      <c r="AJ27" s="125"/>
      <c r="AK27" s="126"/>
      <c r="AL27" s="125"/>
      <c r="AM27" s="126"/>
      <c r="AN27" s="125"/>
      <c r="AO27" s="126"/>
      <c r="AP27" s="125"/>
      <c r="AQ27" s="126"/>
      <c r="AR27" s="125"/>
      <c r="AS27" s="126"/>
      <c r="AT27" s="125"/>
      <c r="AU27" s="126"/>
      <c r="AW27" s="126"/>
      <c r="AY27" s="126"/>
      <c r="BA27" s="126"/>
      <c r="BC27" s="126"/>
      <c r="BE27" s="126"/>
      <c r="BG27" s="126"/>
      <c r="BI27" s="126"/>
      <c r="BK27" s="126"/>
      <c r="BM27" s="126"/>
      <c r="BO27" s="126"/>
      <c r="BQ27" s="126"/>
      <c r="BR27" s="125"/>
      <c r="BS27" s="126"/>
      <c r="BU27" s="126"/>
      <c r="BW27" s="126"/>
      <c r="BX27" s="125"/>
      <c r="BY27" s="126"/>
      <c r="CA27" s="126"/>
      <c r="CC27" s="126"/>
      <c r="CD27" s="125"/>
      <c r="CE27" s="126"/>
      <c r="CG27" s="126"/>
      <c r="CI27" s="126"/>
    </row>
    <row r="28" spans="1:87" s="58" customFormat="1" ht="17.25" thickBot="1" x14ac:dyDescent="0.25">
      <c r="A28" s="57" t="s">
        <v>52</v>
      </c>
      <c r="H28" s="60"/>
      <c r="I28" s="61"/>
      <c r="J28" s="62"/>
      <c r="M28" s="62"/>
      <c r="O28" s="62"/>
      <c r="P28" s="63"/>
      <c r="Q28" s="128"/>
      <c r="R28" s="63"/>
      <c r="S28" s="128"/>
      <c r="T28" s="63"/>
      <c r="U28" s="128"/>
      <c r="V28" s="129"/>
      <c r="W28" s="129"/>
      <c r="X28" s="129"/>
      <c r="Y28" s="129"/>
      <c r="Z28" s="129"/>
    </row>
    <row r="29" spans="1:87" s="114" customFormat="1" ht="49.5" x14ac:dyDescent="0.2">
      <c r="A29" s="64">
        <v>13</v>
      </c>
      <c r="B29" s="65">
        <v>3.1</v>
      </c>
      <c r="C29" s="66" t="s">
        <v>53</v>
      </c>
      <c r="D29" s="67" t="s">
        <v>46</v>
      </c>
      <c r="E29" s="68">
        <v>3300</v>
      </c>
      <c r="F29" s="80"/>
      <c r="G29" s="130">
        <v>43.71</v>
      </c>
      <c r="H29" s="71">
        <f t="shared" ref="H29:H40" si="23">ROUND((E29*G29),2)</f>
        <v>144243</v>
      </c>
      <c r="I29" s="72">
        <f t="shared" ref="I29:J40" si="24">P29+R29+T29+V29+X29+Z29+AB29+AD29+AF29+AH29+AJ29+AL29+AN29+AP29+AR29+AT29+AV29+AX29+AZ29+BB29+BD29+BF29+BH29+BJ29+BL29+BN29+BP29+BR29+BT29+BV29+BX29+BZ29+CB29+CD29+CF29+CH29</f>
        <v>0</v>
      </c>
      <c r="J29" s="73">
        <f t="shared" si="24"/>
        <v>0</v>
      </c>
      <c r="K29" s="72">
        <f t="shared" ref="K29:K40" si="25">+E29-I29</f>
        <v>3300</v>
      </c>
      <c r="L29" s="72">
        <f t="shared" ref="L29:M40" si="26">I29</f>
        <v>0</v>
      </c>
      <c r="M29" s="73">
        <f t="shared" si="26"/>
        <v>0</v>
      </c>
      <c r="N29" s="72">
        <f t="shared" ref="N29:N40" si="27">E29-I29</f>
        <v>3300</v>
      </c>
      <c r="O29" s="73">
        <f t="shared" ref="O29:O40" si="28">H29-J29</f>
        <v>144243</v>
      </c>
      <c r="P29" s="74"/>
      <c r="Q29" s="75">
        <f t="shared" ref="Q29:Q40" si="29">ROUND(P29*G29,2)</f>
        <v>0</v>
      </c>
      <c r="R29" s="76"/>
      <c r="S29" s="75">
        <f t="shared" ref="S29:S40" si="30">ROUND(R29*G29,2)</f>
        <v>0</v>
      </c>
      <c r="T29" s="76"/>
      <c r="U29" s="77">
        <f t="shared" ref="U29:U40" si="31">ROUND(T29*G29,2)</f>
        <v>0</v>
      </c>
      <c r="V29" s="103"/>
      <c r="W29" s="104">
        <f t="shared" ref="W29:W40" si="32">ROUND(V29*G29,2)</f>
        <v>0</v>
      </c>
      <c r="X29" s="111"/>
      <c r="Y29" s="112">
        <f t="shared" ref="Y29:Y40" si="33">ROUND(X29*G29,2)</f>
        <v>0</v>
      </c>
      <c r="Z29" s="111"/>
      <c r="AA29" s="112">
        <f t="shared" ref="AA29:AA40" si="34">ROUND(Z29*G29,2)</f>
        <v>0</v>
      </c>
      <c r="AB29" s="54"/>
      <c r="AC29" s="113"/>
      <c r="AD29" s="54"/>
      <c r="AE29" s="113"/>
      <c r="AF29" s="54"/>
      <c r="AG29" s="113"/>
      <c r="AH29" s="54"/>
      <c r="AI29" s="113"/>
      <c r="AJ29" s="54"/>
      <c r="AK29" s="113"/>
      <c r="AL29" s="54"/>
      <c r="AM29" s="113"/>
      <c r="BR29" s="54"/>
      <c r="BX29" s="54"/>
      <c r="CD29" s="54"/>
    </row>
    <row r="30" spans="1:87" s="114" customFormat="1" ht="66" x14ac:dyDescent="0.2">
      <c r="A30" s="64">
        <v>14</v>
      </c>
      <c r="B30" s="65">
        <v>3.2</v>
      </c>
      <c r="C30" s="66" t="s">
        <v>54</v>
      </c>
      <c r="D30" s="67" t="s">
        <v>46</v>
      </c>
      <c r="E30" s="68">
        <v>5772</v>
      </c>
      <c r="F30" s="80"/>
      <c r="G30" s="130">
        <v>17.63</v>
      </c>
      <c r="H30" s="71">
        <f t="shared" si="23"/>
        <v>101760.36</v>
      </c>
      <c r="I30" s="72">
        <f t="shared" si="24"/>
        <v>0</v>
      </c>
      <c r="J30" s="73">
        <f t="shared" si="24"/>
        <v>0</v>
      </c>
      <c r="K30" s="72">
        <f t="shared" si="25"/>
        <v>5772</v>
      </c>
      <c r="L30" s="72">
        <f t="shared" si="26"/>
        <v>0</v>
      </c>
      <c r="M30" s="73">
        <f t="shared" si="26"/>
        <v>0</v>
      </c>
      <c r="N30" s="72">
        <f t="shared" si="27"/>
        <v>5772</v>
      </c>
      <c r="O30" s="73">
        <f t="shared" si="28"/>
        <v>101760.36</v>
      </c>
      <c r="P30" s="81"/>
      <c r="Q30" s="73">
        <f t="shared" si="29"/>
        <v>0</v>
      </c>
      <c r="R30" s="72"/>
      <c r="S30" s="73">
        <f t="shared" si="30"/>
        <v>0</v>
      </c>
      <c r="T30" s="72"/>
      <c r="U30" s="82">
        <f t="shared" si="31"/>
        <v>0</v>
      </c>
      <c r="V30" s="103"/>
      <c r="W30" s="104">
        <f t="shared" si="32"/>
        <v>0</v>
      </c>
      <c r="X30" s="111"/>
      <c r="Y30" s="112">
        <f t="shared" si="33"/>
        <v>0</v>
      </c>
      <c r="Z30" s="111"/>
      <c r="AA30" s="112">
        <f t="shared" si="34"/>
        <v>0</v>
      </c>
      <c r="AB30" s="54"/>
      <c r="AC30" s="113"/>
      <c r="AD30" s="54"/>
      <c r="AE30" s="113"/>
      <c r="AF30" s="54"/>
      <c r="AG30" s="113"/>
      <c r="AH30" s="54"/>
      <c r="AI30" s="113"/>
      <c r="AJ30" s="54"/>
      <c r="AK30" s="113"/>
      <c r="AL30" s="54"/>
      <c r="AM30" s="113"/>
      <c r="BR30" s="54"/>
      <c r="BX30" s="54"/>
      <c r="CD30" s="54"/>
    </row>
    <row r="31" spans="1:87" s="109" customFormat="1" ht="66" x14ac:dyDescent="0.3">
      <c r="A31" s="64">
        <v>15</v>
      </c>
      <c r="B31" s="65">
        <v>3.3</v>
      </c>
      <c r="C31" s="66" t="s">
        <v>55</v>
      </c>
      <c r="D31" s="67" t="s">
        <v>46</v>
      </c>
      <c r="E31" s="68">
        <v>28032</v>
      </c>
      <c r="F31" s="69"/>
      <c r="G31" s="130">
        <v>22.51</v>
      </c>
      <c r="H31" s="71">
        <f t="shared" si="23"/>
        <v>631000.31999999995</v>
      </c>
      <c r="I31" s="72">
        <f t="shared" si="24"/>
        <v>0</v>
      </c>
      <c r="J31" s="73">
        <f t="shared" si="24"/>
        <v>0</v>
      </c>
      <c r="K31" s="72">
        <f t="shared" si="25"/>
        <v>28032</v>
      </c>
      <c r="L31" s="72">
        <f t="shared" si="26"/>
        <v>0</v>
      </c>
      <c r="M31" s="73">
        <f t="shared" si="26"/>
        <v>0</v>
      </c>
      <c r="N31" s="72">
        <f t="shared" si="27"/>
        <v>28032</v>
      </c>
      <c r="O31" s="73">
        <f t="shared" si="28"/>
        <v>631000.31999999995</v>
      </c>
      <c r="P31" s="81"/>
      <c r="Q31" s="73">
        <f t="shared" si="29"/>
        <v>0</v>
      </c>
      <c r="R31" s="72"/>
      <c r="S31" s="73">
        <f t="shared" si="30"/>
        <v>0</v>
      </c>
      <c r="T31" s="72"/>
      <c r="U31" s="82">
        <f t="shared" si="31"/>
        <v>0</v>
      </c>
      <c r="V31" s="103"/>
      <c r="W31" s="104">
        <f t="shared" si="32"/>
        <v>0</v>
      </c>
      <c r="X31" s="105"/>
      <c r="Y31" s="106">
        <f t="shared" si="33"/>
        <v>0</v>
      </c>
      <c r="Z31" s="105"/>
      <c r="AA31" s="106">
        <f t="shared" si="34"/>
        <v>0</v>
      </c>
      <c r="AB31" s="107"/>
      <c r="AC31" s="108"/>
      <c r="AD31" s="107"/>
      <c r="AE31" s="108"/>
      <c r="AF31" s="107"/>
      <c r="AG31" s="108"/>
      <c r="AH31" s="107"/>
      <c r="AI31" s="108"/>
      <c r="AJ31" s="107"/>
      <c r="AK31" s="108"/>
      <c r="AL31" s="107"/>
      <c r="AM31" s="108"/>
      <c r="AN31" s="107"/>
      <c r="AO31" s="108"/>
      <c r="AP31" s="107"/>
      <c r="AQ31" s="108"/>
      <c r="AR31" s="107"/>
      <c r="AS31" s="108"/>
      <c r="AT31" s="107"/>
      <c r="AU31" s="108"/>
      <c r="AW31" s="108"/>
      <c r="AY31" s="108"/>
      <c r="BA31" s="108"/>
      <c r="BC31" s="108"/>
      <c r="BE31" s="108"/>
      <c r="BG31" s="108"/>
      <c r="BI31" s="108"/>
      <c r="BK31" s="108"/>
      <c r="BM31" s="108"/>
      <c r="BO31" s="108"/>
      <c r="BQ31" s="108"/>
      <c r="BR31" s="107"/>
      <c r="BS31" s="108"/>
      <c r="BU31" s="108"/>
      <c r="BW31" s="108"/>
      <c r="BX31" s="107"/>
      <c r="BY31" s="108"/>
      <c r="CA31" s="108"/>
      <c r="CC31" s="108"/>
      <c r="CD31" s="107"/>
      <c r="CE31" s="108"/>
      <c r="CG31" s="108"/>
      <c r="CI31" s="108"/>
    </row>
    <row r="32" spans="1:87" s="114" customFormat="1" ht="148.5" x14ac:dyDescent="0.2">
      <c r="A32" s="64">
        <v>16</v>
      </c>
      <c r="B32" s="65">
        <v>3.4</v>
      </c>
      <c r="C32" s="66" t="s">
        <v>56</v>
      </c>
      <c r="D32" s="67" t="s">
        <v>57</v>
      </c>
      <c r="E32" s="68">
        <v>2</v>
      </c>
      <c r="F32" s="80"/>
      <c r="G32" s="130">
        <v>115539.76</v>
      </c>
      <c r="H32" s="71">
        <f t="shared" si="23"/>
        <v>231079.52</v>
      </c>
      <c r="I32" s="72">
        <f t="shared" si="24"/>
        <v>0</v>
      </c>
      <c r="J32" s="73">
        <f t="shared" si="24"/>
        <v>0</v>
      </c>
      <c r="K32" s="72">
        <f t="shared" si="25"/>
        <v>2</v>
      </c>
      <c r="L32" s="72">
        <f t="shared" si="26"/>
        <v>0</v>
      </c>
      <c r="M32" s="73">
        <f t="shared" si="26"/>
        <v>0</v>
      </c>
      <c r="N32" s="72">
        <f t="shared" si="27"/>
        <v>2</v>
      </c>
      <c r="O32" s="73">
        <f t="shared" si="28"/>
        <v>231079.52</v>
      </c>
      <c r="P32" s="81"/>
      <c r="Q32" s="73">
        <f t="shared" si="29"/>
        <v>0</v>
      </c>
      <c r="R32" s="72"/>
      <c r="S32" s="73">
        <f t="shared" si="30"/>
        <v>0</v>
      </c>
      <c r="T32" s="72"/>
      <c r="U32" s="82">
        <f t="shared" si="31"/>
        <v>0</v>
      </c>
      <c r="V32" s="103"/>
      <c r="W32" s="104">
        <f t="shared" si="32"/>
        <v>0</v>
      </c>
      <c r="X32" s="111"/>
      <c r="Y32" s="112">
        <f t="shared" si="33"/>
        <v>0</v>
      </c>
      <c r="Z32" s="111"/>
      <c r="AA32" s="112">
        <f t="shared" si="34"/>
        <v>0</v>
      </c>
      <c r="AB32" s="54"/>
      <c r="AC32" s="113"/>
      <c r="AD32" s="54"/>
      <c r="AE32" s="113"/>
      <c r="AF32" s="54"/>
      <c r="AG32" s="113"/>
      <c r="AH32" s="54"/>
      <c r="AI32" s="113"/>
      <c r="AJ32" s="54"/>
      <c r="AK32" s="113"/>
      <c r="AL32" s="54"/>
      <c r="AM32" s="113"/>
      <c r="BR32" s="54"/>
      <c r="BX32" s="54"/>
      <c r="CD32" s="54"/>
    </row>
    <row r="33" spans="1:87" s="114" customFormat="1" ht="49.5" x14ac:dyDescent="0.2">
      <c r="A33" s="64">
        <v>17</v>
      </c>
      <c r="B33" s="65">
        <v>3.5</v>
      </c>
      <c r="C33" s="66" t="s">
        <v>58</v>
      </c>
      <c r="D33" s="67" t="s">
        <v>57</v>
      </c>
      <c r="E33" s="68">
        <v>206</v>
      </c>
      <c r="F33" s="80"/>
      <c r="G33" s="130">
        <v>7697.43</v>
      </c>
      <c r="H33" s="71">
        <f t="shared" si="23"/>
        <v>1585670.58</v>
      </c>
      <c r="I33" s="72">
        <f t="shared" si="24"/>
        <v>0</v>
      </c>
      <c r="J33" s="73">
        <f t="shared" si="24"/>
        <v>0</v>
      </c>
      <c r="K33" s="72">
        <f t="shared" si="25"/>
        <v>206</v>
      </c>
      <c r="L33" s="72">
        <f t="shared" si="26"/>
        <v>0</v>
      </c>
      <c r="M33" s="73">
        <f t="shared" si="26"/>
        <v>0</v>
      </c>
      <c r="N33" s="72">
        <f t="shared" si="27"/>
        <v>206</v>
      </c>
      <c r="O33" s="73">
        <f t="shared" si="28"/>
        <v>1585670.58</v>
      </c>
      <c r="P33" s="81"/>
      <c r="Q33" s="73">
        <f t="shared" si="29"/>
        <v>0</v>
      </c>
      <c r="R33" s="72"/>
      <c r="S33" s="73">
        <f t="shared" si="30"/>
        <v>0</v>
      </c>
      <c r="T33" s="72"/>
      <c r="U33" s="82">
        <f t="shared" si="31"/>
        <v>0</v>
      </c>
      <c r="V33" s="103"/>
      <c r="W33" s="104">
        <f t="shared" si="32"/>
        <v>0</v>
      </c>
      <c r="X33" s="111"/>
      <c r="Y33" s="112">
        <f t="shared" si="33"/>
        <v>0</v>
      </c>
      <c r="Z33" s="111"/>
      <c r="AA33" s="112">
        <f t="shared" si="34"/>
        <v>0</v>
      </c>
      <c r="AB33" s="54"/>
      <c r="AC33" s="113"/>
      <c r="AD33" s="54"/>
      <c r="AE33" s="113"/>
      <c r="AF33" s="54"/>
      <c r="AG33" s="113"/>
      <c r="AH33" s="54"/>
      <c r="AI33" s="113"/>
      <c r="AJ33" s="54"/>
      <c r="AK33" s="113"/>
      <c r="AL33" s="54"/>
      <c r="AM33" s="113"/>
      <c r="BR33" s="54"/>
      <c r="BX33" s="54"/>
      <c r="CD33" s="54"/>
    </row>
    <row r="34" spans="1:87" s="109" customFormat="1" ht="49.5" x14ac:dyDescent="0.3">
      <c r="A34" s="64">
        <v>18</v>
      </c>
      <c r="B34" s="65">
        <v>3.6</v>
      </c>
      <c r="C34" s="66" t="s">
        <v>59</v>
      </c>
      <c r="D34" s="67" t="s">
        <v>57</v>
      </c>
      <c r="E34" s="68">
        <v>103</v>
      </c>
      <c r="F34" s="69"/>
      <c r="G34" s="131">
        <v>4720.6000000000004</v>
      </c>
      <c r="H34" s="71">
        <f t="shared" si="23"/>
        <v>486221.8</v>
      </c>
      <c r="I34" s="72">
        <f t="shared" si="24"/>
        <v>0</v>
      </c>
      <c r="J34" s="73">
        <f t="shared" si="24"/>
        <v>0</v>
      </c>
      <c r="K34" s="72">
        <f t="shared" si="25"/>
        <v>103</v>
      </c>
      <c r="L34" s="72">
        <f t="shared" si="26"/>
        <v>0</v>
      </c>
      <c r="M34" s="73">
        <f t="shared" si="26"/>
        <v>0</v>
      </c>
      <c r="N34" s="72">
        <f t="shared" si="27"/>
        <v>103</v>
      </c>
      <c r="O34" s="73">
        <f t="shared" si="28"/>
        <v>486221.8</v>
      </c>
      <c r="P34" s="81"/>
      <c r="Q34" s="73">
        <f t="shared" si="29"/>
        <v>0</v>
      </c>
      <c r="R34" s="72"/>
      <c r="S34" s="73">
        <f t="shared" si="30"/>
        <v>0</v>
      </c>
      <c r="T34" s="72"/>
      <c r="U34" s="82">
        <f t="shared" si="31"/>
        <v>0</v>
      </c>
      <c r="V34" s="103"/>
      <c r="W34" s="104">
        <f t="shared" si="32"/>
        <v>0</v>
      </c>
      <c r="X34" s="105"/>
      <c r="Y34" s="106">
        <f t="shared" si="33"/>
        <v>0</v>
      </c>
      <c r="Z34" s="105"/>
      <c r="AA34" s="106">
        <f t="shared" si="34"/>
        <v>0</v>
      </c>
      <c r="AB34" s="107"/>
      <c r="AC34" s="108"/>
      <c r="AD34" s="107"/>
      <c r="AE34" s="108"/>
      <c r="AF34" s="107"/>
      <c r="AG34" s="108"/>
      <c r="AH34" s="107"/>
      <c r="AI34" s="108"/>
      <c r="AJ34" s="107"/>
      <c r="AK34" s="108"/>
      <c r="AL34" s="107"/>
      <c r="AM34" s="108"/>
      <c r="AN34" s="107"/>
      <c r="AO34" s="108"/>
      <c r="AP34" s="107"/>
      <c r="AQ34" s="108"/>
      <c r="AR34" s="107"/>
      <c r="AS34" s="108"/>
      <c r="AT34" s="107"/>
      <c r="AU34" s="108"/>
      <c r="AW34" s="108"/>
      <c r="AY34" s="108"/>
      <c r="BA34" s="108"/>
      <c r="BC34" s="108"/>
      <c r="BE34" s="108"/>
      <c r="BG34" s="108"/>
      <c r="BI34" s="108"/>
      <c r="BK34" s="108"/>
      <c r="BM34" s="108"/>
      <c r="BO34" s="108"/>
      <c r="BQ34" s="108"/>
      <c r="BR34" s="107"/>
      <c r="BS34" s="108"/>
      <c r="BU34" s="108"/>
      <c r="BW34" s="108"/>
      <c r="BX34" s="107"/>
      <c r="BY34" s="108"/>
      <c r="CA34" s="108"/>
      <c r="CC34" s="108"/>
      <c r="CD34" s="107"/>
      <c r="CE34" s="108"/>
      <c r="CG34" s="108"/>
      <c r="CI34" s="108"/>
    </row>
    <row r="35" spans="1:87" s="109" customFormat="1" ht="49.5" x14ac:dyDescent="0.3">
      <c r="A35" s="64">
        <v>19</v>
      </c>
      <c r="B35" s="65">
        <v>3.7</v>
      </c>
      <c r="C35" s="66" t="s">
        <v>60</v>
      </c>
      <c r="D35" s="67" t="s">
        <v>57</v>
      </c>
      <c r="E35" s="68">
        <v>103</v>
      </c>
      <c r="F35" s="69"/>
      <c r="G35" s="131">
        <v>3166.9</v>
      </c>
      <c r="H35" s="71">
        <f t="shared" si="23"/>
        <v>326190.7</v>
      </c>
      <c r="I35" s="72">
        <f t="shared" si="24"/>
        <v>0</v>
      </c>
      <c r="J35" s="73">
        <f t="shared" si="24"/>
        <v>0</v>
      </c>
      <c r="K35" s="72">
        <f t="shared" si="25"/>
        <v>103</v>
      </c>
      <c r="L35" s="72">
        <f t="shared" si="26"/>
        <v>0</v>
      </c>
      <c r="M35" s="73">
        <f t="shared" si="26"/>
        <v>0</v>
      </c>
      <c r="N35" s="72">
        <f t="shared" si="27"/>
        <v>103</v>
      </c>
      <c r="O35" s="73">
        <f t="shared" si="28"/>
        <v>326190.7</v>
      </c>
      <c r="P35" s="81"/>
      <c r="Q35" s="73">
        <f t="shared" si="29"/>
        <v>0</v>
      </c>
      <c r="R35" s="72"/>
      <c r="S35" s="73">
        <f t="shared" si="30"/>
        <v>0</v>
      </c>
      <c r="T35" s="72"/>
      <c r="U35" s="82">
        <f t="shared" si="31"/>
        <v>0</v>
      </c>
      <c r="V35" s="103"/>
      <c r="W35" s="104">
        <f t="shared" si="32"/>
        <v>0</v>
      </c>
      <c r="X35" s="105"/>
      <c r="Y35" s="106">
        <f t="shared" si="33"/>
        <v>0</v>
      </c>
      <c r="Z35" s="105"/>
      <c r="AA35" s="106">
        <f t="shared" si="34"/>
        <v>0</v>
      </c>
      <c r="AB35" s="107"/>
      <c r="AC35" s="108"/>
      <c r="AD35" s="107"/>
      <c r="AE35" s="108"/>
      <c r="AF35" s="107"/>
      <c r="AG35" s="108"/>
      <c r="AH35" s="107"/>
      <c r="AI35" s="108"/>
      <c r="AJ35" s="107"/>
      <c r="AK35" s="108"/>
      <c r="AL35" s="107"/>
      <c r="AM35" s="108"/>
      <c r="AN35" s="107"/>
      <c r="AO35" s="108"/>
      <c r="AP35" s="107"/>
      <c r="AQ35" s="108"/>
      <c r="AR35" s="107"/>
      <c r="AS35" s="108"/>
      <c r="AT35" s="107"/>
      <c r="AU35" s="108"/>
      <c r="AW35" s="108"/>
      <c r="AY35" s="108"/>
      <c r="BA35" s="108"/>
      <c r="BC35" s="108"/>
      <c r="BE35" s="108"/>
      <c r="BG35" s="108"/>
      <c r="BI35" s="108"/>
      <c r="BK35" s="108"/>
      <c r="BM35" s="108"/>
      <c r="BO35" s="108"/>
      <c r="BQ35" s="108"/>
      <c r="BR35" s="107"/>
      <c r="BS35" s="108"/>
      <c r="BU35" s="108"/>
      <c r="BW35" s="108"/>
      <c r="BX35" s="107"/>
      <c r="BY35" s="108"/>
      <c r="CA35" s="108"/>
      <c r="CC35" s="108"/>
      <c r="CD35" s="107"/>
      <c r="CE35" s="108"/>
      <c r="CG35" s="108"/>
      <c r="CI35" s="108"/>
    </row>
    <row r="36" spans="1:87" s="114" customFormat="1" ht="66" x14ac:dyDescent="0.2">
      <c r="A36" s="64">
        <v>20</v>
      </c>
      <c r="B36" s="65">
        <v>3.8</v>
      </c>
      <c r="C36" s="66" t="s">
        <v>61</v>
      </c>
      <c r="D36" s="67" t="s">
        <v>57</v>
      </c>
      <c r="E36" s="68">
        <v>4</v>
      </c>
      <c r="F36" s="80"/>
      <c r="G36" s="131">
        <v>2198.11</v>
      </c>
      <c r="H36" s="71">
        <f t="shared" si="23"/>
        <v>8792.44</v>
      </c>
      <c r="I36" s="72">
        <f t="shared" si="24"/>
        <v>0</v>
      </c>
      <c r="J36" s="73">
        <f t="shared" si="24"/>
        <v>0</v>
      </c>
      <c r="K36" s="72">
        <f t="shared" si="25"/>
        <v>4</v>
      </c>
      <c r="L36" s="72">
        <f t="shared" si="26"/>
        <v>0</v>
      </c>
      <c r="M36" s="73">
        <f t="shared" si="26"/>
        <v>0</v>
      </c>
      <c r="N36" s="72">
        <f t="shared" si="27"/>
        <v>4</v>
      </c>
      <c r="O36" s="73">
        <f t="shared" si="28"/>
        <v>8792.44</v>
      </c>
      <c r="P36" s="81"/>
      <c r="Q36" s="73">
        <f t="shared" si="29"/>
        <v>0</v>
      </c>
      <c r="R36" s="72"/>
      <c r="S36" s="73">
        <f t="shared" si="30"/>
        <v>0</v>
      </c>
      <c r="T36" s="72"/>
      <c r="U36" s="82">
        <f t="shared" si="31"/>
        <v>0</v>
      </c>
      <c r="V36" s="103"/>
      <c r="W36" s="104">
        <f t="shared" si="32"/>
        <v>0</v>
      </c>
      <c r="X36" s="111"/>
      <c r="Y36" s="112">
        <f t="shared" si="33"/>
        <v>0</v>
      </c>
      <c r="Z36" s="111"/>
      <c r="AA36" s="112">
        <f t="shared" si="34"/>
        <v>0</v>
      </c>
      <c r="AB36" s="54"/>
      <c r="AC36" s="113"/>
      <c r="AD36" s="54"/>
      <c r="AE36" s="113"/>
      <c r="AF36" s="54"/>
      <c r="AG36" s="113"/>
      <c r="AH36" s="54"/>
      <c r="AI36" s="113"/>
      <c r="AJ36" s="54"/>
      <c r="AK36" s="113"/>
      <c r="AL36" s="54"/>
      <c r="AM36" s="113"/>
      <c r="BR36" s="54"/>
      <c r="BX36" s="54"/>
      <c r="CD36" s="54"/>
    </row>
    <row r="37" spans="1:87" s="114" customFormat="1" ht="33" x14ac:dyDescent="0.2">
      <c r="A37" s="64">
        <v>21</v>
      </c>
      <c r="B37" s="65">
        <v>3.9</v>
      </c>
      <c r="C37" s="66" t="s">
        <v>62</v>
      </c>
      <c r="D37" s="67" t="s">
        <v>46</v>
      </c>
      <c r="E37" s="68">
        <v>3300</v>
      </c>
      <c r="F37" s="80"/>
      <c r="G37" s="130">
        <v>21.56</v>
      </c>
      <c r="H37" s="71">
        <f t="shared" si="23"/>
        <v>71148</v>
      </c>
      <c r="I37" s="72">
        <f t="shared" si="24"/>
        <v>0</v>
      </c>
      <c r="J37" s="73">
        <f t="shared" si="24"/>
        <v>0</v>
      </c>
      <c r="K37" s="72">
        <f t="shared" si="25"/>
        <v>3300</v>
      </c>
      <c r="L37" s="72">
        <f t="shared" si="26"/>
        <v>0</v>
      </c>
      <c r="M37" s="73">
        <f t="shared" si="26"/>
        <v>0</v>
      </c>
      <c r="N37" s="72">
        <f t="shared" si="27"/>
        <v>3300</v>
      </c>
      <c r="O37" s="73">
        <f t="shared" si="28"/>
        <v>71148</v>
      </c>
      <c r="P37" s="81"/>
      <c r="Q37" s="73">
        <f t="shared" si="29"/>
        <v>0</v>
      </c>
      <c r="R37" s="72"/>
      <c r="S37" s="73">
        <f t="shared" si="30"/>
        <v>0</v>
      </c>
      <c r="T37" s="72"/>
      <c r="U37" s="82">
        <f t="shared" si="31"/>
        <v>0</v>
      </c>
      <c r="V37" s="103"/>
      <c r="W37" s="104">
        <f t="shared" si="32"/>
        <v>0</v>
      </c>
      <c r="X37" s="111"/>
      <c r="Y37" s="112">
        <f t="shared" si="33"/>
        <v>0</v>
      </c>
      <c r="Z37" s="111"/>
      <c r="AA37" s="112">
        <f t="shared" si="34"/>
        <v>0</v>
      </c>
      <c r="AB37" s="54"/>
      <c r="AC37" s="113"/>
      <c r="AD37" s="54"/>
      <c r="AE37" s="113"/>
      <c r="AF37" s="54"/>
      <c r="AG37" s="113"/>
      <c r="AH37" s="54"/>
      <c r="AI37" s="113"/>
      <c r="AJ37" s="54"/>
      <c r="AK37" s="113"/>
      <c r="AL37" s="54"/>
      <c r="AM37" s="113"/>
      <c r="BR37" s="54"/>
      <c r="BX37" s="54"/>
      <c r="CD37" s="54"/>
    </row>
    <row r="38" spans="1:87" s="109" customFormat="1" ht="165" x14ac:dyDescent="0.3">
      <c r="A38" s="64">
        <v>22</v>
      </c>
      <c r="B38" s="65">
        <v>3.1</v>
      </c>
      <c r="C38" s="66" t="s">
        <v>63</v>
      </c>
      <c r="D38" s="67" t="s">
        <v>57</v>
      </c>
      <c r="E38" s="68">
        <v>2</v>
      </c>
      <c r="F38" s="69"/>
      <c r="G38" s="130">
        <v>69251.88</v>
      </c>
      <c r="H38" s="71">
        <f t="shared" si="23"/>
        <v>138503.76</v>
      </c>
      <c r="I38" s="72">
        <f t="shared" si="24"/>
        <v>0</v>
      </c>
      <c r="J38" s="73">
        <f t="shared" si="24"/>
        <v>0</v>
      </c>
      <c r="K38" s="72">
        <f t="shared" si="25"/>
        <v>2</v>
      </c>
      <c r="L38" s="72">
        <f t="shared" si="26"/>
        <v>0</v>
      </c>
      <c r="M38" s="73">
        <f t="shared" si="26"/>
        <v>0</v>
      </c>
      <c r="N38" s="72">
        <f t="shared" si="27"/>
        <v>2</v>
      </c>
      <c r="O38" s="73">
        <f t="shared" si="28"/>
        <v>138503.76</v>
      </c>
      <c r="P38" s="81"/>
      <c r="Q38" s="73">
        <f t="shared" si="29"/>
        <v>0</v>
      </c>
      <c r="R38" s="72"/>
      <c r="S38" s="73">
        <f t="shared" si="30"/>
        <v>0</v>
      </c>
      <c r="T38" s="72"/>
      <c r="U38" s="82">
        <f t="shared" si="31"/>
        <v>0</v>
      </c>
      <c r="V38" s="103"/>
      <c r="W38" s="104">
        <f t="shared" si="32"/>
        <v>0</v>
      </c>
      <c r="X38" s="105"/>
      <c r="Y38" s="106">
        <f t="shared" si="33"/>
        <v>0</v>
      </c>
      <c r="Z38" s="105"/>
      <c r="AA38" s="106">
        <f t="shared" si="34"/>
        <v>0</v>
      </c>
      <c r="AB38" s="107"/>
      <c r="AC38" s="108"/>
      <c r="AD38" s="107"/>
      <c r="AE38" s="108"/>
      <c r="AF38" s="107"/>
      <c r="AG38" s="108"/>
      <c r="AH38" s="107"/>
      <c r="AI38" s="108"/>
      <c r="AJ38" s="107"/>
      <c r="AK38" s="108"/>
      <c r="AL38" s="107"/>
      <c r="AM38" s="108"/>
      <c r="AN38" s="107"/>
      <c r="AO38" s="108"/>
      <c r="AP38" s="107"/>
      <c r="AQ38" s="108"/>
      <c r="AR38" s="107"/>
      <c r="AS38" s="108"/>
      <c r="AT38" s="107"/>
      <c r="AU38" s="108"/>
      <c r="AW38" s="108"/>
      <c r="AY38" s="108"/>
      <c r="BA38" s="108"/>
      <c r="BC38" s="108"/>
      <c r="BE38" s="108"/>
      <c r="BG38" s="108"/>
      <c r="BI38" s="108"/>
      <c r="BK38" s="108"/>
      <c r="BM38" s="108"/>
      <c r="BO38" s="108"/>
      <c r="BQ38" s="108"/>
      <c r="BR38" s="107"/>
      <c r="BS38" s="108"/>
      <c r="BU38" s="108"/>
      <c r="BW38" s="108"/>
      <c r="BX38" s="107"/>
      <c r="BY38" s="108"/>
      <c r="CA38" s="108"/>
      <c r="CC38" s="108"/>
      <c r="CD38" s="107"/>
      <c r="CE38" s="108"/>
      <c r="CG38" s="108"/>
      <c r="CI38" s="108"/>
    </row>
    <row r="39" spans="1:87" s="114" customFormat="1" ht="49.5" x14ac:dyDescent="0.2">
      <c r="A39" s="64">
        <v>23</v>
      </c>
      <c r="B39" s="65">
        <v>3.11</v>
      </c>
      <c r="C39" s="66" t="s">
        <v>64</v>
      </c>
      <c r="D39" s="67" t="s">
        <v>46</v>
      </c>
      <c r="E39" s="68">
        <v>1500</v>
      </c>
      <c r="F39" s="80"/>
      <c r="G39" s="130">
        <v>263.66000000000003</v>
      </c>
      <c r="H39" s="71">
        <f t="shared" si="23"/>
        <v>395490</v>
      </c>
      <c r="I39" s="72">
        <f t="shared" si="24"/>
        <v>0</v>
      </c>
      <c r="J39" s="73">
        <f t="shared" si="24"/>
        <v>0</v>
      </c>
      <c r="K39" s="72">
        <f t="shared" si="25"/>
        <v>1500</v>
      </c>
      <c r="L39" s="72">
        <f t="shared" si="26"/>
        <v>0</v>
      </c>
      <c r="M39" s="73">
        <f t="shared" si="26"/>
        <v>0</v>
      </c>
      <c r="N39" s="72">
        <f t="shared" si="27"/>
        <v>1500</v>
      </c>
      <c r="O39" s="73">
        <f t="shared" si="28"/>
        <v>395490</v>
      </c>
      <c r="P39" s="81"/>
      <c r="Q39" s="73">
        <f t="shared" si="29"/>
        <v>0</v>
      </c>
      <c r="R39" s="72"/>
      <c r="S39" s="73">
        <f t="shared" si="30"/>
        <v>0</v>
      </c>
      <c r="T39" s="72"/>
      <c r="U39" s="82">
        <f t="shared" si="31"/>
        <v>0</v>
      </c>
      <c r="V39" s="103"/>
      <c r="W39" s="104">
        <f t="shared" si="32"/>
        <v>0</v>
      </c>
      <c r="X39" s="111"/>
      <c r="Y39" s="112">
        <f t="shared" si="33"/>
        <v>0</v>
      </c>
      <c r="Z39" s="111"/>
      <c r="AA39" s="112">
        <f t="shared" si="34"/>
        <v>0</v>
      </c>
      <c r="AB39" s="54"/>
      <c r="AC39" s="113"/>
      <c r="AD39" s="54"/>
      <c r="AE39" s="113"/>
      <c r="AF39" s="54"/>
      <c r="AG39" s="113"/>
      <c r="AH39" s="54"/>
      <c r="AI39" s="113"/>
      <c r="AJ39" s="54"/>
      <c r="AK39" s="113"/>
      <c r="AL39" s="54"/>
      <c r="AM39" s="113"/>
      <c r="BR39" s="54"/>
      <c r="BX39" s="54"/>
      <c r="CD39" s="54"/>
    </row>
    <row r="40" spans="1:87" s="114" customFormat="1" ht="33.75" thickBot="1" x14ac:dyDescent="0.25">
      <c r="A40" s="64">
        <v>24</v>
      </c>
      <c r="B40" s="65">
        <v>3.12</v>
      </c>
      <c r="C40" s="66" t="s">
        <v>65</v>
      </c>
      <c r="D40" s="67" t="s">
        <v>66</v>
      </c>
      <c r="E40" s="68">
        <v>2</v>
      </c>
      <c r="F40" s="80"/>
      <c r="G40" s="130">
        <v>13306.25</v>
      </c>
      <c r="H40" s="71">
        <f t="shared" si="23"/>
        <v>26612.5</v>
      </c>
      <c r="I40" s="72">
        <f t="shared" si="24"/>
        <v>0</v>
      </c>
      <c r="J40" s="73">
        <f t="shared" si="24"/>
        <v>0</v>
      </c>
      <c r="K40" s="72">
        <f t="shared" si="25"/>
        <v>2</v>
      </c>
      <c r="L40" s="72">
        <f t="shared" si="26"/>
        <v>0</v>
      </c>
      <c r="M40" s="73">
        <f t="shared" si="26"/>
        <v>0</v>
      </c>
      <c r="N40" s="72">
        <f t="shared" si="27"/>
        <v>2</v>
      </c>
      <c r="O40" s="73">
        <f t="shared" si="28"/>
        <v>26612.5</v>
      </c>
      <c r="P40" s="85"/>
      <c r="Q40" s="86">
        <f t="shared" si="29"/>
        <v>0</v>
      </c>
      <c r="R40" s="87"/>
      <c r="S40" s="86">
        <f t="shared" si="30"/>
        <v>0</v>
      </c>
      <c r="T40" s="87"/>
      <c r="U40" s="88">
        <f t="shared" si="31"/>
        <v>0</v>
      </c>
      <c r="V40" s="103"/>
      <c r="W40" s="104">
        <f t="shared" si="32"/>
        <v>0</v>
      </c>
      <c r="X40" s="111"/>
      <c r="Y40" s="112">
        <f t="shared" si="33"/>
        <v>0</v>
      </c>
      <c r="Z40" s="111"/>
      <c r="AA40" s="112">
        <f t="shared" si="34"/>
        <v>0</v>
      </c>
      <c r="AB40" s="54"/>
      <c r="AC40" s="113"/>
      <c r="AD40" s="54"/>
      <c r="AE40" s="113"/>
      <c r="AF40" s="54"/>
      <c r="AG40" s="113"/>
      <c r="AH40" s="54"/>
      <c r="AI40" s="113"/>
      <c r="AJ40" s="54"/>
      <c r="AK40" s="113"/>
      <c r="AL40" s="54"/>
      <c r="AM40" s="113"/>
      <c r="BR40" s="54"/>
      <c r="BX40" s="54"/>
      <c r="CD40" s="54"/>
    </row>
    <row r="41" spans="1:87" s="102" customFormat="1" ht="16.5" x14ac:dyDescent="0.3">
      <c r="A41" s="115"/>
      <c r="B41" s="116"/>
      <c r="C41" s="117" t="s">
        <v>51</v>
      </c>
      <c r="D41" s="116"/>
      <c r="E41" s="116"/>
      <c r="F41" s="132"/>
      <c r="G41" s="116"/>
      <c r="H41" s="133">
        <f>SUM(H29:H40)</f>
        <v>4146712.9800000004</v>
      </c>
      <c r="I41" s="96"/>
      <c r="J41" s="134">
        <f>SUM(J29:J40)</f>
        <v>0</v>
      </c>
      <c r="K41" s="96"/>
      <c r="L41" s="96"/>
      <c r="M41" s="134">
        <f>SUM(M29:M40)</f>
        <v>0</v>
      </c>
      <c r="N41" s="96"/>
      <c r="O41" s="134">
        <f>SUM(O29:O40)</f>
        <v>4146712.9800000004</v>
      </c>
      <c r="P41" s="98"/>
      <c r="Q41" s="134">
        <f>SUM(Q29:Q40)</f>
        <v>0</v>
      </c>
      <c r="R41" s="98"/>
      <c r="S41" s="134">
        <f>SUM(S29:S40)</f>
        <v>0</v>
      </c>
      <c r="T41" s="98"/>
      <c r="U41" s="134">
        <f>SUM(U29:U40)</f>
        <v>0</v>
      </c>
      <c r="V41" s="122"/>
      <c r="W41" s="123">
        <f>SUM(W29:W40)</f>
        <v>0</v>
      </c>
      <c r="X41" s="122"/>
      <c r="Y41" s="123">
        <f>SUM(Y29:Y40)</f>
        <v>0</v>
      </c>
      <c r="Z41" s="122"/>
      <c r="AA41" s="124">
        <f>SUM(AA29:AA40)</f>
        <v>0</v>
      </c>
      <c r="AB41" s="98"/>
      <c r="AC41" s="126"/>
      <c r="AD41" s="98"/>
      <c r="AE41" s="126"/>
      <c r="AF41" s="98"/>
      <c r="AG41" s="126"/>
      <c r="AH41" s="98"/>
      <c r="AI41" s="126"/>
      <c r="AJ41" s="98"/>
      <c r="AK41" s="126"/>
      <c r="AL41" s="98"/>
      <c r="AM41" s="126"/>
      <c r="AN41" s="98"/>
      <c r="AO41" s="126"/>
      <c r="AP41" s="98"/>
      <c r="AQ41" s="126"/>
      <c r="AR41" s="98"/>
      <c r="AS41" s="126"/>
      <c r="AT41" s="98"/>
      <c r="AU41" s="126"/>
      <c r="AW41" s="126"/>
      <c r="AY41" s="126"/>
      <c r="BA41" s="126"/>
      <c r="BC41" s="126"/>
      <c r="BE41" s="126"/>
      <c r="BG41" s="126"/>
      <c r="BI41" s="126"/>
      <c r="BK41" s="126"/>
      <c r="BM41" s="126"/>
      <c r="BO41" s="126"/>
      <c r="BQ41" s="126"/>
      <c r="BR41" s="98"/>
      <c r="BS41" s="126"/>
      <c r="BU41" s="126"/>
      <c r="BW41" s="126"/>
      <c r="BX41" s="98"/>
      <c r="BY41" s="126"/>
      <c r="CA41" s="126"/>
      <c r="CC41" s="126"/>
      <c r="CD41" s="98"/>
      <c r="CE41" s="126"/>
      <c r="CG41" s="126"/>
      <c r="CI41" s="126"/>
    </row>
    <row r="42" spans="1:87" s="136" customFormat="1" ht="17.25" thickBot="1" x14ac:dyDescent="0.25">
      <c r="A42" s="135" t="s">
        <v>67</v>
      </c>
      <c r="H42" s="137"/>
      <c r="I42" s="138"/>
      <c r="J42" s="139"/>
      <c r="M42" s="139"/>
      <c r="O42" s="139"/>
      <c r="P42" s="140"/>
      <c r="Q42" s="141"/>
      <c r="R42" s="140"/>
      <c r="S42" s="141"/>
      <c r="T42" s="140"/>
      <c r="U42" s="141"/>
      <c r="V42" s="142"/>
      <c r="W42" s="142"/>
      <c r="X42" s="142"/>
      <c r="Y42" s="142"/>
      <c r="Z42" s="142"/>
    </row>
    <row r="43" spans="1:87" s="114" customFormat="1" ht="49.5" x14ac:dyDescent="0.2">
      <c r="A43" s="64">
        <v>25</v>
      </c>
      <c r="B43" s="65">
        <v>4.0999999999999996</v>
      </c>
      <c r="C43" s="66" t="s">
        <v>68</v>
      </c>
      <c r="D43" s="67" t="s">
        <v>57</v>
      </c>
      <c r="E43" s="68">
        <v>17</v>
      </c>
      <c r="F43" s="80"/>
      <c r="G43" s="70">
        <v>6311.85</v>
      </c>
      <c r="H43" s="71">
        <f>ROUND((E43*G43),2)</f>
        <v>107301.45</v>
      </c>
      <c r="I43" s="72">
        <f t="shared" ref="I43:J46" si="35">P43+R43+T43+V43+X43+Z43+AB43+AD43+AF43+AH43+AJ43+AL43+AN43+AP43+AR43+AT43+AV43+AX43+AZ43+BB43+BD43+BF43+BH43+BJ43+BL43+BN43+BP43+BR43+BT43+BV43+BX43+BZ43+CB43+CD43+CF43+CH43</f>
        <v>0</v>
      </c>
      <c r="J43" s="73">
        <f t="shared" si="35"/>
        <v>0</v>
      </c>
      <c r="K43" s="72">
        <f t="shared" ref="K43:K46" si="36">+E43-I43</f>
        <v>17</v>
      </c>
      <c r="L43" s="72">
        <f t="shared" ref="L43:M46" si="37">I43</f>
        <v>0</v>
      </c>
      <c r="M43" s="73">
        <f t="shared" si="37"/>
        <v>0</v>
      </c>
      <c r="N43" s="72">
        <f t="shared" ref="N43:N46" si="38">E43-I43</f>
        <v>17</v>
      </c>
      <c r="O43" s="73">
        <f t="shared" ref="O43:O46" si="39">H43-J43</f>
        <v>107301.45</v>
      </c>
      <c r="P43" s="74"/>
      <c r="Q43" s="75">
        <f t="shared" ref="Q43:Q46" si="40">ROUND(P43*G43,2)</f>
        <v>0</v>
      </c>
      <c r="R43" s="76"/>
      <c r="S43" s="75">
        <f t="shared" ref="S43:S46" si="41">ROUND(R43*G43,2)</f>
        <v>0</v>
      </c>
      <c r="T43" s="76"/>
      <c r="U43" s="77">
        <f t="shared" ref="U43:U46" si="42">ROUND(T43*G43,2)</f>
        <v>0</v>
      </c>
      <c r="V43" s="103"/>
      <c r="W43" s="104">
        <f t="shared" ref="W43:W46" si="43">ROUND(V43*G43,2)</f>
        <v>0</v>
      </c>
      <c r="X43" s="111"/>
      <c r="Y43" s="112">
        <f t="shared" ref="Y43:Y46" si="44">ROUND(X43*G43,2)</f>
        <v>0</v>
      </c>
      <c r="Z43" s="111"/>
      <c r="AA43" s="112">
        <f t="shared" ref="AA43:AA46" si="45">ROUND(Z43*G43,2)</f>
        <v>0</v>
      </c>
      <c r="AB43" s="54"/>
      <c r="AC43" s="113"/>
      <c r="AD43" s="54"/>
      <c r="AE43" s="113"/>
      <c r="AF43" s="54"/>
      <c r="AG43" s="113"/>
      <c r="AH43" s="54"/>
      <c r="AI43" s="113"/>
      <c r="AJ43" s="54"/>
      <c r="AK43" s="113"/>
      <c r="AL43" s="54"/>
      <c r="AM43" s="113"/>
      <c r="BR43" s="54"/>
      <c r="BX43" s="54"/>
      <c r="CD43" s="54"/>
    </row>
    <row r="44" spans="1:87" s="114" customFormat="1" ht="49.5" x14ac:dyDescent="0.2">
      <c r="A44" s="64">
        <v>26</v>
      </c>
      <c r="B44" s="65">
        <v>4.2</v>
      </c>
      <c r="C44" s="66" t="s">
        <v>69</v>
      </c>
      <c r="D44" s="67" t="s">
        <v>57</v>
      </c>
      <c r="E44" s="68">
        <v>17</v>
      </c>
      <c r="F44" s="80"/>
      <c r="G44" s="70">
        <v>5778.65</v>
      </c>
      <c r="H44" s="71">
        <f>ROUND((E44*G44),2)</f>
        <v>98237.05</v>
      </c>
      <c r="I44" s="72">
        <f t="shared" si="35"/>
        <v>0</v>
      </c>
      <c r="J44" s="73">
        <f t="shared" si="35"/>
        <v>0</v>
      </c>
      <c r="K44" s="72">
        <f t="shared" si="36"/>
        <v>17</v>
      </c>
      <c r="L44" s="72">
        <f t="shared" si="37"/>
        <v>0</v>
      </c>
      <c r="M44" s="73">
        <f t="shared" si="37"/>
        <v>0</v>
      </c>
      <c r="N44" s="72">
        <f t="shared" si="38"/>
        <v>17</v>
      </c>
      <c r="O44" s="73">
        <f t="shared" si="39"/>
        <v>98237.05</v>
      </c>
      <c r="P44" s="81"/>
      <c r="Q44" s="73">
        <f t="shared" si="40"/>
        <v>0</v>
      </c>
      <c r="R44" s="72"/>
      <c r="S44" s="73">
        <f t="shared" si="41"/>
        <v>0</v>
      </c>
      <c r="T44" s="72"/>
      <c r="U44" s="82">
        <f t="shared" si="42"/>
        <v>0</v>
      </c>
      <c r="V44" s="103"/>
      <c r="W44" s="104">
        <f t="shared" si="43"/>
        <v>0</v>
      </c>
      <c r="X44" s="111"/>
      <c r="Y44" s="112">
        <f t="shared" si="44"/>
        <v>0</v>
      </c>
      <c r="Z44" s="111"/>
      <c r="AA44" s="112">
        <f t="shared" si="45"/>
        <v>0</v>
      </c>
      <c r="AB44" s="54"/>
      <c r="AC44" s="113"/>
      <c r="AD44" s="54"/>
      <c r="AE44" s="113"/>
      <c r="AF44" s="54"/>
      <c r="AG44" s="113"/>
      <c r="AH44" s="54"/>
      <c r="AI44" s="113"/>
      <c r="AJ44" s="54"/>
      <c r="AK44" s="113"/>
      <c r="AL44" s="54"/>
      <c r="AM44" s="113"/>
      <c r="BR44" s="54"/>
      <c r="BX44" s="54"/>
      <c r="CD44" s="54"/>
    </row>
    <row r="45" spans="1:87" s="109" customFormat="1" ht="49.5" x14ac:dyDescent="0.3">
      <c r="A45" s="64">
        <v>27</v>
      </c>
      <c r="B45" s="65">
        <v>4.3</v>
      </c>
      <c r="C45" s="66" t="s">
        <v>70</v>
      </c>
      <c r="D45" s="67" t="s">
        <v>57</v>
      </c>
      <c r="E45" s="68">
        <v>17</v>
      </c>
      <c r="F45" s="69"/>
      <c r="G45" s="143">
        <v>963.81</v>
      </c>
      <c r="H45" s="71">
        <f>ROUND((E45*G45),2)</f>
        <v>16384.77</v>
      </c>
      <c r="I45" s="72">
        <f t="shared" si="35"/>
        <v>0</v>
      </c>
      <c r="J45" s="73">
        <f t="shared" si="35"/>
        <v>0</v>
      </c>
      <c r="K45" s="72">
        <f t="shared" si="36"/>
        <v>17</v>
      </c>
      <c r="L45" s="72">
        <f t="shared" si="37"/>
        <v>0</v>
      </c>
      <c r="M45" s="73">
        <f t="shared" si="37"/>
        <v>0</v>
      </c>
      <c r="N45" s="72">
        <f t="shared" si="38"/>
        <v>17</v>
      </c>
      <c r="O45" s="73">
        <f t="shared" si="39"/>
        <v>16384.77</v>
      </c>
      <c r="P45" s="81"/>
      <c r="Q45" s="73">
        <f t="shared" si="40"/>
        <v>0</v>
      </c>
      <c r="R45" s="72"/>
      <c r="S45" s="73">
        <f t="shared" si="41"/>
        <v>0</v>
      </c>
      <c r="T45" s="72"/>
      <c r="U45" s="82">
        <f t="shared" si="42"/>
        <v>0</v>
      </c>
      <c r="V45" s="103"/>
      <c r="W45" s="104">
        <f t="shared" si="43"/>
        <v>0</v>
      </c>
      <c r="X45" s="105"/>
      <c r="Y45" s="106">
        <f t="shared" si="44"/>
        <v>0</v>
      </c>
      <c r="Z45" s="105"/>
      <c r="AA45" s="106">
        <f t="shared" si="45"/>
        <v>0</v>
      </c>
      <c r="AB45" s="107"/>
      <c r="AC45" s="108"/>
      <c r="AD45" s="107"/>
      <c r="AE45" s="108"/>
      <c r="AF45" s="107"/>
      <c r="AG45" s="108"/>
      <c r="AH45" s="107"/>
      <c r="AI45" s="108"/>
      <c r="AJ45" s="107"/>
      <c r="AK45" s="108"/>
      <c r="AL45" s="107"/>
      <c r="AM45" s="108"/>
      <c r="AN45" s="107"/>
      <c r="AO45" s="108"/>
      <c r="AP45" s="107"/>
      <c r="AQ45" s="108"/>
      <c r="AR45" s="107"/>
      <c r="AS45" s="108"/>
      <c r="AT45" s="107"/>
      <c r="AU45" s="108"/>
      <c r="AW45" s="108"/>
      <c r="AY45" s="108"/>
      <c r="BA45" s="108"/>
      <c r="BC45" s="108"/>
      <c r="BE45" s="108"/>
      <c r="BG45" s="108"/>
      <c r="BI45" s="108"/>
      <c r="BK45" s="108"/>
      <c r="BM45" s="108"/>
      <c r="BO45" s="108"/>
      <c r="BQ45" s="108"/>
      <c r="BR45" s="107"/>
      <c r="BS45" s="108"/>
      <c r="BU45" s="108"/>
      <c r="BW45" s="108"/>
      <c r="BX45" s="107"/>
      <c r="BY45" s="108"/>
      <c r="CA45" s="108"/>
      <c r="CC45" s="108"/>
      <c r="CD45" s="107"/>
      <c r="CE45" s="108"/>
      <c r="CG45" s="108"/>
      <c r="CI45" s="108"/>
    </row>
    <row r="46" spans="1:87" s="114" customFormat="1" ht="66.75" thickBot="1" x14ac:dyDescent="0.25">
      <c r="A46" s="64">
        <v>28</v>
      </c>
      <c r="B46" s="65">
        <v>4.4000000000000004</v>
      </c>
      <c r="C46" s="66" t="s">
        <v>71</v>
      </c>
      <c r="D46" s="67" t="s">
        <v>57</v>
      </c>
      <c r="E46" s="68">
        <v>2</v>
      </c>
      <c r="F46" s="80"/>
      <c r="G46" s="143">
        <v>10318.07</v>
      </c>
      <c r="H46" s="71">
        <f>ROUND((E46*G46),2)</f>
        <v>20636.14</v>
      </c>
      <c r="I46" s="72">
        <f t="shared" si="35"/>
        <v>0</v>
      </c>
      <c r="J46" s="73">
        <f t="shared" si="35"/>
        <v>0</v>
      </c>
      <c r="K46" s="72">
        <f t="shared" si="36"/>
        <v>2</v>
      </c>
      <c r="L46" s="72">
        <f t="shared" si="37"/>
        <v>0</v>
      </c>
      <c r="M46" s="73">
        <f t="shared" si="37"/>
        <v>0</v>
      </c>
      <c r="N46" s="72">
        <f t="shared" si="38"/>
        <v>2</v>
      </c>
      <c r="O46" s="73">
        <f t="shared" si="39"/>
        <v>20636.14</v>
      </c>
      <c r="P46" s="85"/>
      <c r="Q46" s="86">
        <f t="shared" si="40"/>
        <v>0</v>
      </c>
      <c r="R46" s="87"/>
      <c r="S46" s="86">
        <f t="shared" si="41"/>
        <v>0</v>
      </c>
      <c r="T46" s="87"/>
      <c r="U46" s="88">
        <f t="shared" si="42"/>
        <v>0</v>
      </c>
      <c r="V46" s="103"/>
      <c r="W46" s="104">
        <f t="shared" si="43"/>
        <v>0</v>
      </c>
      <c r="X46" s="111"/>
      <c r="Y46" s="112">
        <f t="shared" si="44"/>
        <v>0</v>
      </c>
      <c r="Z46" s="111"/>
      <c r="AA46" s="112">
        <f t="shared" si="45"/>
        <v>0</v>
      </c>
      <c r="AB46" s="54"/>
      <c r="AC46" s="113"/>
      <c r="AD46" s="54"/>
      <c r="AE46" s="113"/>
      <c r="AF46" s="54"/>
      <c r="AG46" s="113"/>
      <c r="AH46" s="54"/>
      <c r="AI46" s="113"/>
      <c r="AJ46" s="54"/>
      <c r="AK46" s="113"/>
      <c r="AL46" s="54"/>
      <c r="AM46" s="113"/>
      <c r="BR46" s="54"/>
      <c r="BX46" s="54"/>
      <c r="CD46" s="54"/>
    </row>
    <row r="47" spans="1:87" s="150" customFormat="1" ht="16.5" x14ac:dyDescent="0.25">
      <c r="A47" s="115"/>
      <c r="B47" s="116"/>
      <c r="C47" s="117" t="s">
        <v>51</v>
      </c>
      <c r="D47" s="116"/>
      <c r="E47" s="116"/>
      <c r="F47" s="144"/>
      <c r="G47" s="116"/>
      <c r="H47" s="133">
        <f>ROUND((SUM(H42:H46)),2)</f>
        <v>242559.41</v>
      </c>
      <c r="I47" s="120"/>
      <c r="J47" s="134">
        <f>SUM(J43:J46)</f>
        <v>0</v>
      </c>
      <c r="K47" s="120"/>
      <c r="L47" s="120"/>
      <c r="M47" s="134">
        <f>SUM(M43:M46)</f>
        <v>0</v>
      </c>
      <c r="N47" s="120"/>
      <c r="O47" s="134">
        <f>SUM(O43:O46)</f>
        <v>242559.40999999997</v>
      </c>
      <c r="P47" s="125"/>
      <c r="Q47" s="134">
        <f>SUM(Q43:Q46)</f>
        <v>0</v>
      </c>
      <c r="R47" s="125"/>
      <c r="S47" s="134">
        <f>SUM(S43:S46)</f>
        <v>0</v>
      </c>
      <c r="T47" s="125"/>
      <c r="U47" s="134">
        <f>SUM(U43:U46)</f>
        <v>0</v>
      </c>
      <c r="V47" s="145"/>
      <c r="W47" s="146">
        <f>SUM(W43:W46)</f>
        <v>0</v>
      </c>
      <c r="X47" s="147"/>
      <c r="Y47" s="148">
        <f>SUM(Y43:Y46)</f>
        <v>0</v>
      </c>
      <c r="Z47" s="147"/>
      <c r="AA47" s="148">
        <f>SUM(AA43:AA46)</f>
        <v>0</v>
      </c>
      <c r="AB47" s="149"/>
      <c r="AC47" s="146"/>
      <c r="AD47" s="149"/>
      <c r="AE47" s="146"/>
      <c r="AF47" s="149"/>
      <c r="AG47" s="146"/>
      <c r="AH47" s="149"/>
      <c r="AI47" s="146"/>
      <c r="AJ47" s="149"/>
      <c r="AK47" s="146"/>
      <c r="AL47" s="149"/>
      <c r="AM47" s="146"/>
      <c r="BR47" s="149"/>
      <c r="BX47" s="149"/>
      <c r="CD47" s="149"/>
    </row>
    <row r="48" spans="1:87" s="58" customFormat="1" ht="17.25" thickBot="1" x14ac:dyDescent="0.25">
      <c r="A48" s="57" t="s">
        <v>72</v>
      </c>
      <c r="H48" s="60"/>
      <c r="I48" s="61"/>
      <c r="J48" s="62"/>
      <c r="M48" s="62"/>
      <c r="O48" s="62"/>
      <c r="Q48" s="62"/>
      <c r="S48" s="62"/>
      <c r="U48" s="62"/>
      <c r="V48" s="129"/>
      <c r="W48" s="129"/>
      <c r="X48" s="129"/>
      <c r="Y48" s="129"/>
      <c r="Z48" s="129"/>
    </row>
    <row r="49" spans="1:87" s="109" customFormat="1" ht="49.5" x14ac:dyDescent="0.3">
      <c r="A49" s="64">
        <v>29</v>
      </c>
      <c r="B49" s="65">
        <v>5.0999999999999996</v>
      </c>
      <c r="C49" s="110" t="s">
        <v>73</v>
      </c>
      <c r="D49" s="79" t="s">
        <v>57</v>
      </c>
      <c r="E49" s="68">
        <v>3</v>
      </c>
      <c r="F49" s="69"/>
      <c r="G49" s="143">
        <v>3247.73</v>
      </c>
      <c r="H49" s="71">
        <f>ROUND((E49*G49),2)</f>
        <v>9743.19</v>
      </c>
      <c r="I49" s="72">
        <f t="shared" ref="I49:J51" si="46">P49+R49+T49+V49+X49+Z49+AB49+AD49+AF49+AH49+AJ49+AL49+AN49+AP49+AR49+AT49+AV49+AX49+AZ49+BB49+BD49+BF49+BH49+BJ49+BL49+BN49+BP49+BR49+BT49+BV49+BX49+BZ49+CB49+CD49+CF49+CH49</f>
        <v>0</v>
      </c>
      <c r="J49" s="73">
        <f t="shared" si="46"/>
        <v>0</v>
      </c>
      <c r="K49" s="72">
        <f t="shared" ref="K49:K51" si="47">+E49-I49</f>
        <v>3</v>
      </c>
      <c r="L49" s="72">
        <f t="shared" ref="L49:M51" si="48">I49</f>
        <v>0</v>
      </c>
      <c r="M49" s="73">
        <f t="shared" si="48"/>
        <v>0</v>
      </c>
      <c r="N49" s="72">
        <f t="shared" ref="N49:N51" si="49">E49-I49</f>
        <v>3</v>
      </c>
      <c r="O49" s="73">
        <f t="shared" ref="O49:O51" si="50">H49-J49</f>
        <v>9743.19</v>
      </c>
      <c r="P49" s="74"/>
      <c r="Q49" s="75">
        <f t="shared" ref="Q49:Q51" si="51">ROUND(P49*G49,2)</f>
        <v>0</v>
      </c>
      <c r="R49" s="76"/>
      <c r="S49" s="75">
        <f t="shared" ref="S49:S51" si="52">ROUND(R49*G49,2)</f>
        <v>0</v>
      </c>
      <c r="T49" s="76"/>
      <c r="U49" s="77">
        <f t="shared" ref="U49:U51" si="53">ROUND(T49*G49,2)</f>
        <v>0</v>
      </c>
      <c r="V49" s="103"/>
      <c r="W49" s="104">
        <f t="shared" ref="W49:W51" si="54">ROUND(V49*G49,2)</f>
        <v>0</v>
      </c>
      <c r="X49" s="105"/>
      <c r="Y49" s="106">
        <f t="shared" ref="Y49:Y51" si="55">ROUND(X49*G49,2)</f>
        <v>0</v>
      </c>
      <c r="Z49" s="105"/>
      <c r="AA49" s="106">
        <f t="shared" ref="AA49:AA51" si="56">ROUND(Z49*G49,2)</f>
        <v>0</v>
      </c>
      <c r="AB49" s="107"/>
      <c r="AC49" s="108"/>
      <c r="AD49" s="107"/>
      <c r="AE49" s="108"/>
      <c r="AF49" s="107"/>
      <c r="AG49" s="108"/>
      <c r="AH49" s="107"/>
      <c r="AI49" s="108"/>
      <c r="AJ49" s="107"/>
      <c r="AK49" s="108"/>
      <c r="AL49" s="107"/>
      <c r="AM49" s="108"/>
      <c r="AN49" s="107"/>
      <c r="AO49" s="108"/>
      <c r="AP49" s="107"/>
      <c r="AQ49" s="108"/>
      <c r="AR49" s="107"/>
      <c r="AS49" s="108"/>
      <c r="AT49" s="107"/>
      <c r="AU49" s="108"/>
      <c r="AW49" s="108"/>
      <c r="AY49" s="108"/>
      <c r="BA49" s="108"/>
      <c r="BC49" s="108"/>
      <c r="BE49" s="108"/>
      <c r="BG49" s="108"/>
      <c r="BI49" s="108"/>
      <c r="BK49" s="108"/>
      <c r="BM49" s="108"/>
      <c r="BO49" s="108"/>
      <c r="BQ49" s="108"/>
      <c r="BR49" s="107"/>
      <c r="BS49" s="108"/>
      <c r="BU49" s="108"/>
      <c r="BW49" s="108"/>
      <c r="BX49" s="107"/>
      <c r="BY49" s="108"/>
      <c r="CA49" s="108"/>
      <c r="CC49" s="108"/>
      <c r="CD49" s="107"/>
      <c r="CE49" s="108"/>
      <c r="CG49" s="108"/>
      <c r="CI49" s="108"/>
    </row>
    <row r="50" spans="1:87" s="114" customFormat="1" ht="49.5" x14ac:dyDescent="0.2">
      <c r="A50" s="64">
        <v>30</v>
      </c>
      <c r="B50" s="65">
        <v>5.2</v>
      </c>
      <c r="C50" s="110" t="s">
        <v>74</v>
      </c>
      <c r="D50" s="79" t="s">
        <v>57</v>
      </c>
      <c r="E50" s="68">
        <v>2</v>
      </c>
      <c r="F50" s="80"/>
      <c r="G50" s="143">
        <v>2282.88</v>
      </c>
      <c r="H50" s="71">
        <f>ROUND((E50*G50),2)</f>
        <v>4565.76</v>
      </c>
      <c r="I50" s="72">
        <f t="shared" si="46"/>
        <v>0</v>
      </c>
      <c r="J50" s="73">
        <f t="shared" si="46"/>
        <v>0</v>
      </c>
      <c r="K50" s="72">
        <f t="shared" si="47"/>
        <v>2</v>
      </c>
      <c r="L50" s="72">
        <f t="shared" si="48"/>
        <v>0</v>
      </c>
      <c r="M50" s="73">
        <f t="shared" si="48"/>
        <v>0</v>
      </c>
      <c r="N50" s="72">
        <f t="shared" si="49"/>
        <v>2</v>
      </c>
      <c r="O50" s="73">
        <f t="shared" si="50"/>
        <v>4565.76</v>
      </c>
      <c r="P50" s="81"/>
      <c r="Q50" s="73">
        <f t="shared" si="51"/>
        <v>0</v>
      </c>
      <c r="R50" s="72"/>
      <c r="S50" s="73">
        <f t="shared" si="52"/>
        <v>0</v>
      </c>
      <c r="T50" s="72"/>
      <c r="U50" s="82">
        <f t="shared" si="53"/>
        <v>0</v>
      </c>
      <c r="V50" s="103"/>
      <c r="W50" s="104">
        <f t="shared" si="54"/>
        <v>0</v>
      </c>
      <c r="X50" s="111"/>
      <c r="Y50" s="112">
        <f t="shared" si="55"/>
        <v>0</v>
      </c>
      <c r="Z50" s="111"/>
      <c r="AA50" s="112">
        <f t="shared" si="56"/>
        <v>0</v>
      </c>
      <c r="AB50" s="54"/>
      <c r="AC50" s="113"/>
      <c r="AD50" s="54"/>
      <c r="AE50" s="113"/>
      <c r="AF50" s="54"/>
      <c r="AG50" s="113"/>
      <c r="AH50" s="54"/>
      <c r="AI50" s="113"/>
      <c r="AJ50" s="54"/>
      <c r="AK50" s="113"/>
      <c r="AL50" s="54"/>
      <c r="AM50" s="113"/>
      <c r="BR50" s="54"/>
      <c r="BX50" s="54"/>
      <c r="CD50" s="54"/>
    </row>
    <row r="51" spans="1:87" s="114" customFormat="1" ht="49.5" x14ac:dyDescent="0.2">
      <c r="A51" s="64">
        <v>31</v>
      </c>
      <c r="B51" s="65">
        <v>5.3</v>
      </c>
      <c r="C51" s="110" t="s">
        <v>75</v>
      </c>
      <c r="D51" s="79" t="s">
        <v>57</v>
      </c>
      <c r="E51" s="68">
        <v>12</v>
      </c>
      <c r="F51" s="80"/>
      <c r="G51" s="143">
        <v>1125.98</v>
      </c>
      <c r="H51" s="71">
        <f>ROUND((E51*G51),2)</f>
        <v>13511.76</v>
      </c>
      <c r="I51" s="72">
        <f t="shared" si="46"/>
        <v>0</v>
      </c>
      <c r="J51" s="73">
        <f t="shared" si="46"/>
        <v>0</v>
      </c>
      <c r="K51" s="72">
        <f t="shared" si="47"/>
        <v>12</v>
      </c>
      <c r="L51" s="72">
        <f t="shared" si="48"/>
        <v>0</v>
      </c>
      <c r="M51" s="73">
        <f t="shared" si="48"/>
        <v>0</v>
      </c>
      <c r="N51" s="72">
        <f t="shared" si="49"/>
        <v>12</v>
      </c>
      <c r="O51" s="73">
        <f t="shared" si="50"/>
        <v>13511.76</v>
      </c>
      <c r="P51" s="81"/>
      <c r="Q51" s="73">
        <f t="shared" si="51"/>
        <v>0</v>
      </c>
      <c r="R51" s="72"/>
      <c r="S51" s="73">
        <f t="shared" si="52"/>
        <v>0</v>
      </c>
      <c r="T51" s="72"/>
      <c r="U51" s="82">
        <f t="shared" si="53"/>
        <v>0</v>
      </c>
      <c r="V51" s="103"/>
      <c r="W51" s="104">
        <f t="shared" si="54"/>
        <v>0</v>
      </c>
      <c r="X51" s="111"/>
      <c r="Y51" s="112">
        <f t="shared" si="55"/>
        <v>0</v>
      </c>
      <c r="Z51" s="111"/>
      <c r="AA51" s="112">
        <f t="shared" si="56"/>
        <v>0</v>
      </c>
      <c r="AB51" s="54"/>
      <c r="AC51" s="113"/>
      <c r="AD51" s="54"/>
      <c r="AE51" s="113"/>
      <c r="AF51" s="54"/>
      <c r="AG51" s="113"/>
      <c r="AH51" s="54"/>
      <c r="AI51" s="113"/>
      <c r="AJ51" s="54"/>
      <c r="AK51" s="113"/>
      <c r="AL51" s="54"/>
      <c r="AM51" s="113"/>
      <c r="BR51" s="54"/>
      <c r="BX51" s="54"/>
      <c r="CD51" s="54"/>
    </row>
    <row r="52" spans="1:87" s="150" customFormat="1" ht="16.5" x14ac:dyDescent="0.25">
      <c r="A52" s="115"/>
      <c r="B52" s="116"/>
      <c r="C52" s="117" t="s">
        <v>51</v>
      </c>
      <c r="D52" s="116"/>
      <c r="E52" s="116"/>
      <c r="F52" s="144"/>
      <c r="G52" s="116"/>
      <c r="H52" s="133">
        <f>ROUND((SUM(H48:H51)),2)</f>
        <v>27820.71</v>
      </c>
      <c r="I52" s="120"/>
      <c r="J52" s="134">
        <f>SUM(J49:J51)</f>
        <v>0</v>
      </c>
      <c r="K52" s="120"/>
      <c r="L52" s="120"/>
      <c r="M52" s="134">
        <f>SUM(M49:M51)</f>
        <v>0</v>
      </c>
      <c r="N52" s="120"/>
      <c r="O52" s="134">
        <f>SUM(O49:O51)</f>
        <v>27820.71</v>
      </c>
      <c r="P52" s="125"/>
      <c r="Q52" s="134">
        <f>SUM(Q49:Q51)</f>
        <v>0</v>
      </c>
      <c r="R52" s="125"/>
      <c r="S52" s="134">
        <f>SUM(S49:S51)</f>
        <v>0</v>
      </c>
      <c r="T52" s="125"/>
      <c r="U52" s="134">
        <f>SUM(U49:U51)</f>
        <v>0</v>
      </c>
      <c r="V52" s="145"/>
      <c r="W52" s="146">
        <f>SUM(W49:W51)</f>
        <v>0</v>
      </c>
      <c r="X52" s="145"/>
      <c r="Y52" s="148">
        <f>SUM(Y49:Y51)</f>
        <v>0</v>
      </c>
      <c r="Z52" s="147"/>
      <c r="AA52" s="148">
        <f>SUM(AA49:AA51)</f>
        <v>0</v>
      </c>
      <c r="AB52" s="149"/>
      <c r="AC52" s="146"/>
      <c r="AD52" s="149"/>
      <c r="AE52" s="146"/>
      <c r="AF52" s="149"/>
      <c r="AG52" s="146"/>
      <c r="AH52" s="149"/>
      <c r="AI52" s="146"/>
      <c r="AJ52" s="149"/>
      <c r="AK52" s="146"/>
      <c r="AL52" s="149"/>
      <c r="AM52" s="146"/>
      <c r="BR52" s="149"/>
      <c r="BX52" s="149"/>
      <c r="CD52" s="149"/>
    </row>
    <row r="53" spans="1:87" s="58" customFormat="1" ht="17.25" thickBot="1" x14ac:dyDescent="0.25">
      <c r="A53" s="57" t="s">
        <v>76</v>
      </c>
      <c r="H53" s="60"/>
      <c r="I53" s="61"/>
      <c r="J53" s="62"/>
      <c r="M53" s="62"/>
      <c r="O53" s="62"/>
      <c r="Q53" s="62"/>
      <c r="S53" s="62"/>
      <c r="U53" s="62"/>
      <c r="V53" s="129"/>
      <c r="W53" s="129"/>
      <c r="X53" s="129"/>
      <c r="Y53" s="129"/>
      <c r="Z53" s="129"/>
    </row>
    <row r="54" spans="1:87" s="114" customFormat="1" ht="49.5" x14ac:dyDescent="0.2">
      <c r="A54" s="64">
        <v>32</v>
      </c>
      <c r="B54" s="65">
        <v>6.1</v>
      </c>
      <c r="C54" s="66" t="s">
        <v>77</v>
      </c>
      <c r="D54" s="67" t="s">
        <v>57</v>
      </c>
      <c r="E54" s="68">
        <v>413</v>
      </c>
      <c r="F54" s="80"/>
      <c r="G54" s="151">
        <v>476.19</v>
      </c>
      <c r="H54" s="71">
        <f>ROUND((E54*G54),2)</f>
        <v>196666.47</v>
      </c>
      <c r="I54" s="72">
        <f t="shared" ref="I54:J54" si="57">P54+R54+T54+V54+X54+Z54+AB54+AD54+AF54+AH54+AJ54+AL54+AN54+AP54+AR54+AT54+AV54+AX54+AZ54+BB54+BD54+BF54+BH54+BJ54+BL54+BN54+BP54+BR54+BT54+BV54+BX54+BZ54+CB54+CD54+CF54+CH54</f>
        <v>0</v>
      </c>
      <c r="J54" s="73">
        <f t="shared" si="57"/>
        <v>0</v>
      </c>
      <c r="K54" s="72">
        <f t="shared" ref="K54" si="58">+E54-I54</f>
        <v>413</v>
      </c>
      <c r="L54" s="72">
        <f t="shared" ref="L54:M54" si="59">I54</f>
        <v>0</v>
      </c>
      <c r="M54" s="73">
        <f t="shared" si="59"/>
        <v>0</v>
      </c>
      <c r="N54" s="72">
        <f t="shared" ref="N54" si="60">E54-I54</f>
        <v>413</v>
      </c>
      <c r="O54" s="73">
        <f t="shared" ref="O54" si="61">H54-J54</f>
        <v>196666.47</v>
      </c>
      <c r="P54" s="74"/>
      <c r="Q54" s="75">
        <f t="shared" ref="Q54" si="62">ROUND(P54*G54,2)</f>
        <v>0</v>
      </c>
      <c r="R54" s="76"/>
      <c r="S54" s="75">
        <f t="shared" ref="S54" si="63">ROUND(R54*G54,2)</f>
        <v>0</v>
      </c>
      <c r="T54" s="76"/>
      <c r="U54" s="77">
        <f t="shared" ref="U54" si="64">ROUND(T54*G54,2)</f>
        <v>0</v>
      </c>
      <c r="V54" s="152"/>
      <c r="W54" s="53">
        <f t="shared" ref="W54" si="65">ROUND(V54*G54,2)</f>
        <v>0</v>
      </c>
      <c r="X54" s="111"/>
      <c r="Y54" s="112">
        <f t="shared" ref="Y54" si="66">ROUND(X54*G54,2)</f>
        <v>0</v>
      </c>
      <c r="Z54" s="111"/>
      <c r="AA54" s="112">
        <f t="shared" ref="AA54" si="67">ROUND(Z54*G54,2)</f>
        <v>0</v>
      </c>
      <c r="AB54" s="54"/>
      <c r="AC54" s="113"/>
      <c r="AD54" s="54"/>
      <c r="AE54" s="113"/>
      <c r="AF54" s="54"/>
      <c r="AG54" s="113"/>
      <c r="AH54" s="54"/>
      <c r="AI54" s="113"/>
      <c r="AJ54" s="54"/>
      <c r="AK54" s="113"/>
      <c r="AL54" s="54"/>
      <c r="AM54" s="113"/>
      <c r="BR54" s="54"/>
      <c r="BX54" s="54"/>
      <c r="CD54" s="54"/>
    </row>
    <row r="55" spans="1:87" s="150" customFormat="1" ht="16.5" x14ac:dyDescent="0.25">
      <c r="A55" s="115"/>
      <c r="B55" s="116"/>
      <c r="C55" s="117" t="s">
        <v>51</v>
      </c>
      <c r="D55" s="116"/>
      <c r="E55" s="116"/>
      <c r="F55" s="144"/>
      <c r="G55" s="116"/>
      <c r="H55" s="133">
        <f>ROUND((SUM(H53:H54)),2)</f>
        <v>196666.47</v>
      </c>
      <c r="I55" s="120"/>
      <c r="J55" s="134">
        <f>SUM(J54)</f>
        <v>0</v>
      </c>
      <c r="K55" s="120"/>
      <c r="L55" s="120"/>
      <c r="M55" s="134">
        <f>SUM(M54)</f>
        <v>0</v>
      </c>
      <c r="N55" s="120"/>
      <c r="O55" s="134">
        <f>SUM(O54)</f>
        <v>196666.47</v>
      </c>
      <c r="P55" s="125"/>
      <c r="Q55" s="134">
        <f>SUM(Q54)</f>
        <v>0</v>
      </c>
      <c r="R55" s="125"/>
      <c r="S55" s="134">
        <f>SUM(S54)</f>
        <v>0</v>
      </c>
      <c r="T55" s="125"/>
      <c r="U55" s="134">
        <f>SUM(U54)</f>
        <v>0</v>
      </c>
      <c r="V55" s="153"/>
      <c r="W55" s="146">
        <f>SUM(W54)</f>
        <v>0</v>
      </c>
      <c r="X55" s="145"/>
      <c r="Y55" s="148">
        <f>SUM(Y54)</f>
        <v>0</v>
      </c>
      <c r="Z55" s="145"/>
      <c r="AA55" s="148">
        <f>SUM(AA54)</f>
        <v>0</v>
      </c>
      <c r="AB55" s="149"/>
      <c r="AC55" s="146"/>
      <c r="AD55" s="149"/>
      <c r="AE55" s="146"/>
      <c r="AF55" s="149"/>
      <c r="AG55" s="146"/>
      <c r="AH55" s="149"/>
      <c r="AI55" s="146"/>
      <c r="AJ55" s="149"/>
      <c r="AK55" s="146"/>
      <c r="AL55" s="149"/>
      <c r="AM55" s="146"/>
      <c r="BR55" s="149"/>
      <c r="BX55" s="149"/>
      <c r="CD55" s="149"/>
    </row>
    <row r="56" spans="1:87" s="58" customFormat="1" ht="17.25" thickBot="1" x14ac:dyDescent="0.25">
      <c r="A56" s="57" t="s">
        <v>78</v>
      </c>
      <c r="H56" s="60"/>
      <c r="I56" s="154"/>
      <c r="J56" s="128"/>
      <c r="K56" s="63"/>
      <c r="L56" s="63"/>
      <c r="M56" s="128"/>
      <c r="N56" s="63"/>
      <c r="O56" s="128"/>
      <c r="P56" s="63"/>
      <c r="Q56" s="128"/>
      <c r="R56" s="63"/>
      <c r="S56" s="128"/>
      <c r="T56" s="63"/>
      <c r="U56" s="128"/>
      <c r="V56" s="155"/>
      <c r="W56" s="129"/>
      <c r="X56" s="129"/>
      <c r="Y56" s="129"/>
      <c r="Z56" s="129"/>
    </row>
    <row r="57" spans="1:87" s="114" customFormat="1" ht="33" x14ac:dyDescent="0.2">
      <c r="A57" s="64">
        <v>33</v>
      </c>
      <c r="B57" s="65">
        <v>7.1</v>
      </c>
      <c r="C57" s="66" t="s">
        <v>79</v>
      </c>
      <c r="D57" s="67" t="s">
        <v>38</v>
      </c>
      <c r="E57" s="68">
        <v>2565</v>
      </c>
      <c r="F57" s="80"/>
      <c r="G57" s="156">
        <v>37.880000000000003</v>
      </c>
      <c r="H57" s="71">
        <f t="shared" ref="H57:H66" si="68">ROUND((E57*G57),2)</f>
        <v>97162.2</v>
      </c>
      <c r="I57" s="72">
        <f t="shared" ref="I57:J66" si="69">P57+R57+T57+V57+X57+Z57+AB57+AD57+AF57+AH57+AJ57+AL57+AN57+AP57+AR57+AT57+AV57+AX57+AZ57+BB57+BD57+BF57+BH57+BJ57+BL57+BN57+BP57+BR57+BT57+BV57+BX57+BZ57+CB57+CD57+CF57+CH57</f>
        <v>134.74</v>
      </c>
      <c r="J57" s="73">
        <f t="shared" si="69"/>
        <v>5103.95</v>
      </c>
      <c r="K57" s="72">
        <f t="shared" ref="K57:K66" si="70">+E57-I57</f>
        <v>2430.2600000000002</v>
      </c>
      <c r="L57" s="72">
        <f t="shared" ref="L57:M66" si="71">I57</f>
        <v>134.74</v>
      </c>
      <c r="M57" s="73">
        <f t="shared" si="71"/>
        <v>5103.95</v>
      </c>
      <c r="N57" s="72">
        <f t="shared" ref="N57:N66" si="72">E57-I57</f>
        <v>2430.2600000000002</v>
      </c>
      <c r="O57" s="73">
        <f t="shared" ref="O57:O66" si="73">H57-J57</f>
        <v>92058.25</v>
      </c>
      <c r="P57" s="74">
        <v>134.74</v>
      </c>
      <c r="Q57" s="75">
        <f t="shared" ref="Q57:Q66" si="74">ROUND(P57*G57,2)</f>
        <v>5103.95</v>
      </c>
      <c r="R57" s="76"/>
      <c r="S57" s="75">
        <f t="shared" ref="S57:S66" si="75">ROUND(R57*G57,2)</f>
        <v>0</v>
      </c>
      <c r="T57" s="76"/>
      <c r="U57" s="77">
        <f t="shared" ref="U57:U66" si="76">ROUND(T57*G57,2)</f>
        <v>0</v>
      </c>
      <c r="V57" s="152"/>
      <c r="W57" s="104">
        <f t="shared" ref="W57:W66" si="77">ROUND(V57*G57,2)</f>
        <v>0</v>
      </c>
      <c r="X57" s="111"/>
      <c r="Y57" s="112">
        <f t="shared" ref="Y57:Y66" si="78">ROUND(X57*G57,2)</f>
        <v>0</v>
      </c>
      <c r="Z57" s="111"/>
      <c r="AA57" s="112">
        <f t="shared" ref="AA57:AA66" si="79">ROUND(Z57*G57,2)</f>
        <v>0</v>
      </c>
      <c r="AB57" s="54"/>
      <c r="AC57" s="113"/>
      <c r="AD57" s="54"/>
      <c r="AE57" s="113"/>
      <c r="AF57" s="54"/>
      <c r="AG57" s="113"/>
      <c r="AH57" s="54"/>
      <c r="AI57" s="113"/>
      <c r="AJ57" s="54"/>
      <c r="AK57" s="113"/>
      <c r="AL57" s="54"/>
      <c r="AM57" s="113"/>
      <c r="BR57" s="54"/>
      <c r="BX57" s="54"/>
      <c r="CD57" s="54"/>
    </row>
    <row r="58" spans="1:87" s="114" customFormat="1" ht="33" x14ac:dyDescent="0.2">
      <c r="A58" s="64">
        <v>34</v>
      </c>
      <c r="B58" s="65">
        <v>7.2</v>
      </c>
      <c r="C58" s="66" t="s">
        <v>80</v>
      </c>
      <c r="D58" s="67" t="s">
        <v>38</v>
      </c>
      <c r="E58" s="68">
        <v>810</v>
      </c>
      <c r="F58" s="80"/>
      <c r="G58" s="156">
        <v>89.86</v>
      </c>
      <c r="H58" s="71">
        <f t="shared" si="68"/>
        <v>72786.600000000006</v>
      </c>
      <c r="I58" s="72">
        <f t="shared" si="69"/>
        <v>452.72</v>
      </c>
      <c r="J58" s="73">
        <f t="shared" si="69"/>
        <v>40681.42</v>
      </c>
      <c r="K58" s="72">
        <f t="shared" si="70"/>
        <v>357.28</v>
      </c>
      <c r="L58" s="72">
        <f t="shared" si="71"/>
        <v>452.72</v>
      </c>
      <c r="M58" s="73">
        <f t="shared" si="71"/>
        <v>40681.42</v>
      </c>
      <c r="N58" s="72">
        <f t="shared" si="72"/>
        <v>357.28</v>
      </c>
      <c r="O58" s="73">
        <f t="shared" si="73"/>
        <v>32105.180000000008</v>
      </c>
      <c r="P58" s="81">
        <v>452.72</v>
      </c>
      <c r="Q58" s="73">
        <f t="shared" si="74"/>
        <v>40681.42</v>
      </c>
      <c r="R58" s="72"/>
      <c r="S58" s="73">
        <f t="shared" si="75"/>
        <v>0</v>
      </c>
      <c r="T58" s="72"/>
      <c r="U58" s="82">
        <f t="shared" si="76"/>
        <v>0</v>
      </c>
      <c r="V58" s="152"/>
      <c r="W58" s="104">
        <f t="shared" si="77"/>
        <v>0</v>
      </c>
      <c r="X58" s="111"/>
      <c r="Y58" s="112">
        <f t="shared" si="78"/>
        <v>0</v>
      </c>
      <c r="Z58" s="111"/>
      <c r="AA58" s="112">
        <f t="shared" si="79"/>
        <v>0</v>
      </c>
      <c r="AB58" s="54"/>
      <c r="AC58" s="113"/>
      <c r="AD58" s="54"/>
      <c r="AE58" s="113"/>
      <c r="AF58" s="54"/>
      <c r="AG58" s="113"/>
      <c r="AH58" s="54"/>
      <c r="AI58" s="113"/>
      <c r="AJ58" s="54"/>
      <c r="AK58" s="113"/>
      <c r="AL58" s="54"/>
      <c r="AM58" s="113"/>
      <c r="BR58" s="54"/>
      <c r="BX58" s="54"/>
      <c r="CD58" s="54"/>
    </row>
    <row r="59" spans="1:87" s="109" customFormat="1" ht="33" x14ac:dyDescent="0.3">
      <c r="A59" s="64">
        <v>35</v>
      </c>
      <c r="B59" s="65">
        <v>7.3</v>
      </c>
      <c r="C59" s="66" t="s">
        <v>81</v>
      </c>
      <c r="D59" s="67" t="s">
        <v>38</v>
      </c>
      <c r="E59" s="68">
        <v>30</v>
      </c>
      <c r="F59" s="69"/>
      <c r="G59" s="156">
        <v>1686.99</v>
      </c>
      <c r="H59" s="71">
        <f t="shared" si="68"/>
        <v>50609.7</v>
      </c>
      <c r="I59" s="72">
        <f t="shared" si="69"/>
        <v>0</v>
      </c>
      <c r="J59" s="73">
        <f t="shared" si="69"/>
        <v>0</v>
      </c>
      <c r="K59" s="72">
        <f t="shared" si="70"/>
        <v>30</v>
      </c>
      <c r="L59" s="72">
        <f t="shared" si="71"/>
        <v>0</v>
      </c>
      <c r="M59" s="73">
        <f t="shared" si="71"/>
        <v>0</v>
      </c>
      <c r="N59" s="72">
        <f t="shared" si="72"/>
        <v>30</v>
      </c>
      <c r="O59" s="73">
        <f t="shared" si="73"/>
        <v>50609.7</v>
      </c>
      <c r="P59" s="81"/>
      <c r="Q59" s="73">
        <f t="shared" si="74"/>
        <v>0</v>
      </c>
      <c r="R59" s="72"/>
      <c r="S59" s="73">
        <f t="shared" si="75"/>
        <v>0</v>
      </c>
      <c r="T59" s="72"/>
      <c r="U59" s="82">
        <f t="shared" si="76"/>
        <v>0</v>
      </c>
      <c r="V59" s="152"/>
      <c r="W59" s="104">
        <f t="shared" si="77"/>
        <v>0</v>
      </c>
      <c r="X59" s="105"/>
      <c r="Y59" s="106">
        <f t="shared" si="78"/>
        <v>0</v>
      </c>
      <c r="Z59" s="105"/>
      <c r="AA59" s="106">
        <f t="shared" si="79"/>
        <v>0</v>
      </c>
      <c r="AB59" s="107"/>
      <c r="AC59" s="108"/>
      <c r="AD59" s="107"/>
      <c r="AE59" s="108"/>
      <c r="AF59" s="107"/>
      <c r="AG59" s="108"/>
      <c r="AH59" s="107"/>
      <c r="AI59" s="108"/>
      <c r="AJ59" s="107"/>
      <c r="AK59" s="108"/>
      <c r="AL59" s="107"/>
      <c r="AM59" s="108"/>
      <c r="AN59" s="107"/>
      <c r="AO59" s="108"/>
      <c r="AP59" s="107"/>
      <c r="AQ59" s="108"/>
      <c r="AR59" s="107"/>
      <c r="AS59" s="108"/>
      <c r="AT59" s="107"/>
      <c r="AU59" s="108"/>
      <c r="AW59" s="108"/>
      <c r="AY59" s="108"/>
      <c r="BA59" s="108"/>
      <c r="BC59" s="108"/>
      <c r="BE59" s="108"/>
      <c r="BG59" s="108"/>
      <c r="BI59" s="108"/>
      <c r="BK59" s="108"/>
      <c r="BM59" s="108"/>
      <c r="BO59" s="108"/>
      <c r="BQ59" s="108"/>
      <c r="BR59" s="107"/>
      <c r="BS59" s="108"/>
      <c r="BU59" s="108"/>
      <c r="BW59" s="108"/>
      <c r="BX59" s="107"/>
      <c r="BY59" s="108"/>
      <c r="CA59" s="108"/>
      <c r="CC59" s="108"/>
      <c r="CD59" s="107"/>
      <c r="CE59" s="108"/>
      <c r="CG59" s="108"/>
      <c r="CI59" s="108"/>
    </row>
    <row r="60" spans="1:87" s="114" customFormat="1" ht="66" x14ac:dyDescent="0.2">
      <c r="A60" s="64">
        <v>36</v>
      </c>
      <c r="B60" s="65">
        <v>7.4</v>
      </c>
      <c r="C60" s="66" t="s">
        <v>82</v>
      </c>
      <c r="D60" s="67" t="s">
        <v>38</v>
      </c>
      <c r="E60" s="68">
        <v>115</v>
      </c>
      <c r="F60" s="80"/>
      <c r="G60" s="156">
        <v>1938.16</v>
      </c>
      <c r="H60" s="71">
        <f t="shared" si="68"/>
        <v>222888.4</v>
      </c>
      <c r="I60" s="72">
        <f t="shared" si="69"/>
        <v>0</v>
      </c>
      <c r="J60" s="73">
        <f t="shared" si="69"/>
        <v>0</v>
      </c>
      <c r="K60" s="72">
        <f t="shared" si="70"/>
        <v>115</v>
      </c>
      <c r="L60" s="72">
        <f t="shared" si="71"/>
        <v>0</v>
      </c>
      <c r="M60" s="73">
        <f t="shared" si="71"/>
        <v>0</v>
      </c>
      <c r="N60" s="72">
        <f t="shared" si="72"/>
        <v>115</v>
      </c>
      <c r="O60" s="73">
        <f t="shared" si="73"/>
        <v>222888.4</v>
      </c>
      <c r="P60" s="81"/>
      <c r="Q60" s="73">
        <f t="shared" si="74"/>
        <v>0</v>
      </c>
      <c r="R60" s="72"/>
      <c r="S60" s="73">
        <f t="shared" si="75"/>
        <v>0</v>
      </c>
      <c r="T60" s="72"/>
      <c r="U60" s="82">
        <f t="shared" si="76"/>
        <v>0</v>
      </c>
      <c r="V60" s="152"/>
      <c r="W60" s="104">
        <f t="shared" si="77"/>
        <v>0</v>
      </c>
      <c r="X60" s="111"/>
      <c r="Y60" s="112">
        <f t="shared" si="78"/>
        <v>0</v>
      </c>
      <c r="Z60" s="111"/>
      <c r="AA60" s="112">
        <f t="shared" si="79"/>
        <v>0</v>
      </c>
      <c r="AB60" s="54"/>
      <c r="AC60" s="113"/>
      <c r="AD60" s="54"/>
      <c r="AE60" s="113"/>
      <c r="AF60" s="54"/>
      <c r="AG60" s="113"/>
      <c r="AH60" s="54"/>
      <c r="AI60" s="113"/>
      <c r="AJ60" s="54"/>
      <c r="AK60" s="113"/>
      <c r="AL60" s="54"/>
      <c r="AM60" s="113"/>
      <c r="BR60" s="54"/>
      <c r="BX60" s="54"/>
      <c r="CD60" s="54"/>
    </row>
    <row r="61" spans="1:87" s="114" customFormat="1" ht="66" x14ac:dyDescent="0.2">
      <c r="A61" s="64">
        <v>37</v>
      </c>
      <c r="B61" s="65">
        <v>7.5</v>
      </c>
      <c r="C61" s="66" t="s">
        <v>83</v>
      </c>
      <c r="D61" s="67" t="s">
        <v>38</v>
      </c>
      <c r="E61" s="68">
        <v>510</v>
      </c>
      <c r="F61" s="80"/>
      <c r="G61" s="156">
        <v>2908.71</v>
      </c>
      <c r="H61" s="71">
        <f t="shared" si="68"/>
        <v>1483442.1</v>
      </c>
      <c r="I61" s="72">
        <f t="shared" si="69"/>
        <v>0</v>
      </c>
      <c r="J61" s="73">
        <f t="shared" si="69"/>
        <v>0</v>
      </c>
      <c r="K61" s="72">
        <f t="shared" si="70"/>
        <v>510</v>
      </c>
      <c r="L61" s="72">
        <f t="shared" si="71"/>
        <v>0</v>
      </c>
      <c r="M61" s="73">
        <f t="shared" si="71"/>
        <v>0</v>
      </c>
      <c r="N61" s="72">
        <f t="shared" si="72"/>
        <v>510</v>
      </c>
      <c r="O61" s="73">
        <f t="shared" si="73"/>
        <v>1483442.1</v>
      </c>
      <c r="P61" s="81"/>
      <c r="Q61" s="73">
        <f t="shared" si="74"/>
        <v>0</v>
      </c>
      <c r="R61" s="72"/>
      <c r="S61" s="73">
        <f t="shared" si="75"/>
        <v>0</v>
      </c>
      <c r="T61" s="72"/>
      <c r="U61" s="82">
        <f t="shared" si="76"/>
        <v>0</v>
      </c>
      <c r="V61" s="152"/>
      <c r="W61" s="104">
        <f t="shared" si="77"/>
        <v>0</v>
      </c>
      <c r="X61" s="111"/>
      <c r="Y61" s="112">
        <f t="shared" si="78"/>
        <v>0</v>
      </c>
      <c r="Z61" s="111"/>
      <c r="AA61" s="112">
        <f t="shared" si="79"/>
        <v>0</v>
      </c>
      <c r="AB61" s="54"/>
      <c r="AC61" s="113"/>
      <c r="AD61" s="54"/>
      <c r="AE61" s="113"/>
      <c r="AF61" s="54"/>
      <c r="AG61" s="113"/>
      <c r="AH61" s="54"/>
      <c r="AI61" s="113"/>
      <c r="AJ61" s="54"/>
      <c r="AK61" s="113"/>
      <c r="AL61" s="54"/>
      <c r="AM61" s="113"/>
      <c r="BR61" s="54"/>
      <c r="BX61" s="54"/>
      <c r="CD61" s="54"/>
    </row>
    <row r="62" spans="1:87" s="109" customFormat="1" ht="66" x14ac:dyDescent="0.3">
      <c r="A62" s="64">
        <v>38</v>
      </c>
      <c r="B62" s="65">
        <v>7.6</v>
      </c>
      <c r="C62" s="66" t="s">
        <v>84</v>
      </c>
      <c r="D62" s="67" t="s">
        <v>38</v>
      </c>
      <c r="E62" s="68">
        <v>111</v>
      </c>
      <c r="F62" s="69"/>
      <c r="G62" s="156">
        <v>3705.38</v>
      </c>
      <c r="H62" s="71">
        <f t="shared" si="68"/>
        <v>411297.18</v>
      </c>
      <c r="I62" s="72">
        <f t="shared" si="69"/>
        <v>0</v>
      </c>
      <c r="J62" s="73">
        <f t="shared" si="69"/>
        <v>0</v>
      </c>
      <c r="K62" s="72">
        <f t="shared" si="70"/>
        <v>111</v>
      </c>
      <c r="L62" s="72">
        <f t="shared" si="71"/>
        <v>0</v>
      </c>
      <c r="M62" s="73">
        <f t="shared" si="71"/>
        <v>0</v>
      </c>
      <c r="N62" s="72">
        <f t="shared" si="72"/>
        <v>111</v>
      </c>
      <c r="O62" s="73">
        <f t="shared" si="73"/>
        <v>411297.18</v>
      </c>
      <c r="P62" s="81"/>
      <c r="Q62" s="73">
        <f t="shared" si="74"/>
        <v>0</v>
      </c>
      <c r="R62" s="72"/>
      <c r="S62" s="73">
        <f t="shared" si="75"/>
        <v>0</v>
      </c>
      <c r="T62" s="72"/>
      <c r="U62" s="82">
        <f t="shared" si="76"/>
        <v>0</v>
      </c>
      <c r="V62" s="152"/>
      <c r="W62" s="104">
        <f t="shared" si="77"/>
        <v>0</v>
      </c>
      <c r="X62" s="105"/>
      <c r="Y62" s="106">
        <f t="shared" si="78"/>
        <v>0</v>
      </c>
      <c r="Z62" s="105"/>
      <c r="AA62" s="106">
        <f t="shared" si="79"/>
        <v>0</v>
      </c>
      <c r="AB62" s="107"/>
      <c r="AC62" s="108"/>
      <c r="AD62" s="107"/>
      <c r="AE62" s="108"/>
      <c r="AF62" s="107"/>
      <c r="AG62" s="108"/>
      <c r="AH62" s="107"/>
      <c r="AI62" s="108"/>
      <c r="AJ62" s="107"/>
      <c r="AK62" s="108"/>
      <c r="AL62" s="107"/>
      <c r="AM62" s="108"/>
      <c r="AN62" s="107"/>
      <c r="AO62" s="108"/>
      <c r="AP62" s="107"/>
      <c r="AQ62" s="108"/>
      <c r="AR62" s="107"/>
      <c r="AS62" s="108"/>
      <c r="AT62" s="107"/>
      <c r="AU62" s="108"/>
      <c r="AW62" s="108"/>
      <c r="AY62" s="108"/>
      <c r="BA62" s="108"/>
      <c r="BC62" s="108"/>
      <c r="BE62" s="108"/>
      <c r="BG62" s="108"/>
      <c r="BI62" s="108"/>
      <c r="BK62" s="108"/>
      <c r="BM62" s="108"/>
      <c r="BO62" s="108"/>
      <c r="BQ62" s="108"/>
      <c r="BR62" s="107"/>
      <c r="BS62" s="108"/>
      <c r="BU62" s="108"/>
      <c r="BW62" s="108"/>
      <c r="BX62" s="107"/>
      <c r="BY62" s="108"/>
      <c r="CA62" s="108"/>
      <c r="CC62" s="108"/>
      <c r="CD62" s="107"/>
      <c r="CE62" s="108"/>
      <c r="CG62" s="108"/>
      <c r="CI62" s="108"/>
    </row>
    <row r="63" spans="1:87" s="109" customFormat="1" ht="33" x14ac:dyDescent="0.3">
      <c r="A63" s="64">
        <v>39</v>
      </c>
      <c r="B63" s="65">
        <v>7.7</v>
      </c>
      <c r="C63" s="66" t="s">
        <v>85</v>
      </c>
      <c r="D63" s="67" t="s">
        <v>86</v>
      </c>
      <c r="E63" s="68">
        <v>6780</v>
      </c>
      <c r="F63" s="69"/>
      <c r="G63" s="156">
        <v>18.68</v>
      </c>
      <c r="H63" s="71">
        <f t="shared" si="68"/>
        <v>126650.4</v>
      </c>
      <c r="I63" s="72">
        <f t="shared" si="69"/>
        <v>0</v>
      </c>
      <c r="J63" s="73">
        <f t="shared" si="69"/>
        <v>0</v>
      </c>
      <c r="K63" s="72">
        <f t="shared" si="70"/>
        <v>6780</v>
      </c>
      <c r="L63" s="72">
        <f t="shared" si="71"/>
        <v>0</v>
      </c>
      <c r="M63" s="73">
        <f t="shared" si="71"/>
        <v>0</v>
      </c>
      <c r="N63" s="72">
        <f t="shared" si="72"/>
        <v>6780</v>
      </c>
      <c r="O63" s="73">
        <f t="shared" si="73"/>
        <v>126650.4</v>
      </c>
      <c r="P63" s="81"/>
      <c r="Q63" s="73">
        <f t="shared" si="74"/>
        <v>0</v>
      </c>
      <c r="R63" s="72"/>
      <c r="S63" s="73">
        <f t="shared" si="75"/>
        <v>0</v>
      </c>
      <c r="T63" s="72"/>
      <c r="U63" s="82">
        <f t="shared" si="76"/>
        <v>0</v>
      </c>
      <c r="V63" s="152"/>
      <c r="W63" s="104">
        <f t="shared" si="77"/>
        <v>0</v>
      </c>
      <c r="X63" s="105"/>
      <c r="Y63" s="106">
        <f t="shared" si="78"/>
        <v>0</v>
      </c>
      <c r="Z63" s="105"/>
      <c r="AA63" s="106">
        <f t="shared" si="79"/>
        <v>0</v>
      </c>
      <c r="AB63" s="107"/>
      <c r="AC63" s="108"/>
      <c r="AD63" s="107"/>
      <c r="AE63" s="108"/>
      <c r="AF63" s="107"/>
      <c r="AG63" s="108"/>
      <c r="AH63" s="107"/>
      <c r="AI63" s="108"/>
      <c r="AJ63" s="107"/>
      <c r="AK63" s="108"/>
      <c r="AL63" s="107"/>
      <c r="AM63" s="108"/>
      <c r="AN63" s="107"/>
      <c r="AO63" s="108"/>
      <c r="AP63" s="107"/>
      <c r="AQ63" s="108"/>
      <c r="AR63" s="107"/>
      <c r="AS63" s="108"/>
      <c r="AT63" s="107"/>
      <c r="AU63" s="108"/>
      <c r="AW63" s="108"/>
      <c r="AY63" s="108"/>
      <c r="BA63" s="108"/>
      <c r="BC63" s="108"/>
      <c r="BE63" s="108"/>
      <c r="BG63" s="108"/>
      <c r="BI63" s="108"/>
      <c r="BK63" s="108"/>
      <c r="BM63" s="108"/>
      <c r="BO63" s="108"/>
      <c r="BQ63" s="108"/>
      <c r="BR63" s="107"/>
      <c r="BS63" s="108"/>
      <c r="BU63" s="108"/>
      <c r="BW63" s="108"/>
      <c r="BX63" s="107"/>
      <c r="BY63" s="108"/>
      <c r="CA63" s="108"/>
      <c r="CC63" s="108"/>
      <c r="CD63" s="107"/>
      <c r="CE63" s="108"/>
      <c r="CG63" s="108"/>
      <c r="CI63" s="108"/>
    </row>
    <row r="64" spans="1:87" s="114" customFormat="1" ht="16.5" x14ac:dyDescent="0.2">
      <c r="A64" s="64">
        <v>40</v>
      </c>
      <c r="B64" s="65">
        <v>7.8</v>
      </c>
      <c r="C64" s="66" t="s">
        <v>87</v>
      </c>
      <c r="D64" s="67" t="s">
        <v>36</v>
      </c>
      <c r="E64" s="68">
        <v>1200</v>
      </c>
      <c r="F64" s="80"/>
      <c r="G64" s="156">
        <v>25.88</v>
      </c>
      <c r="H64" s="71">
        <f t="shared" si="68"/>
        <v>31056</v>
      </c>
      <c r="I64" s="72">
        <f t="shared" si="69"/>
        <v>0</v>
      </c>
      <c r="J64" s="73">
        <f t="shared" si="69"/>
        <v>0</v>
      </c>
      <c r="K64" s="72">
        <f t="shared" si="70"/>
        <v>1200</v>
      </c>
      <c r="L64" s="72">
        <f t="shared" si="71"/>
        <v>0</v>
      </c>
      <c r="M64" s="73">
        <f t="shared" si="71"/>
        <v>0</v>
      </c>
      <c r="N64" s="72">
        <f t="shared" si="72"/>
        <v>1200</v>
      </c>
      <c r="O64" s="73">
        <f t="shared" si="73"/>
        <v>31056</v>
      </c>
      <c r="P64" s="81"/>
      <c r="Q64" s="73">
        <f t="shared" si="74"/>
        <v>0</v>
      </c>
      <c r="R64" s="72"/>
      <c r="S64" s="73">
        <f t="shared" si="75"/>
        <v>0</v>
      </c>
      <c r="T64" s="72"/>
      <c r="U64" s="82">
        <f t="shared" si="76"/>
        <v>0</v>
      </c>
      <c r="V64" s="152"/>
      <c r="W64" s="104">
        <f t="shared" si="77"/>
        <v>0</v>
      </c>
      <c r="X64" s="111"/>
      <c r="Y64" s="112">
        <f t="shared" si="78"/>
        <v>0</v>
      </c>
      <c r="Z64" s="111"/>
      <c r="AA64" s="112">
        <f t="shared" si="79"/>
        <v>0</v>
      </c>
      <c r="AB64" s="54"/>
      <c r="AC64" s="113"/>
      <c r="AD64" s="54"/>
      <c r="AE64" s="113"/>
      <c r="AF64" s="54"/>
      <c r="AG64" s="113"/>
      <c r="AH64" s="54"/>
      <c r="AI64" s="113"/>
      <c r="AJ64" s="54"/>
      <c r="AK64" s="113"/>
      <c r="AL64" s="54"/>
      <c r="AM64" s="113"/>
      <c r="BR64" s="54"/>
      <c r="BX64" s="54"/>
      <c r="CD64" s="54"/>
    </row>
    <row r="65" spans="1:87" s="114" customFormat="1" ht="33" x14ac:dyDescent="0.2">
      <c r="A65" s="64">
        <v>41</v>
      </c>
      <c r="B65" s="65">
        <v>7.9</v>
      </c>
      <c r="C65" s="66" t="s">
        <v>88</v>
      </c>
      <c r="D65" s="67" t="s">
        <v>46</v>
      </c>
      <c r="E65" s="68">
        <v>280</v>
      </c>
      <c r="F65" s="80"/>
      <c r="G65" s="156">
        <v>2476.67</v>
      </c>
      <c r="H65" s="71">
        <f t="shared" si="68"/>
        <v>693467.6</v>
      </c>
      <c r="I65" s="72">
        <f t="shared" si="69"/>
        <v>0</v>
      </c>
      <c r="J65" s="73">
        <f t="shared" si="69"/>
        <v>0</v>
      </c>
      <c r="K65" s="72">
        <f t="shared" si="70"/>
        <v>280</v>
      </c>
      <c r="L65" s="72">
        <f t="shared" si="71"/>
        <v>0</v>
      </c>
      <c r="M65" s="73">
        <f t="shared" si="71"/>
        <v>0</v>
      </c>
      <c r="N65" s="72">
        <f t="shared" si="72"/>
        <v>280</v>
      </c>
      <c r="O65" s="73">
        <f t="shared" si="73"/>
        <v>693467.6</v>
      </c>
      <c r="P65" s="81"/>
      <c r="Q65" s="73">
        <f t="shared" si="74"/>
        <v>0</v>
      </c>
      <c r="R65" s="72"/>
      <c r="S65" s="73">
        <f t="shared" si="75"/>
        <v>0</v>
      </c>
      <c r="T65" s="72"/>
      <c r="U65" s="82">
        <f t="shared" si="76"/>
        <v>0</v>
      </c>
      <c r="V65" s="152"/>
      <c r="W65" s="104">
        <f t="shared" si="77"/>
        <v>0</v>
      </c>
      <c r="X65" s="111"/>
      <c r="Y65" s="112">
        <f t="shared" si="78"/>
        <v>0</v>
      </c>
      <c r="Z65" s="111"/>
      <c r="AA65" s="112">
        <f t="shared" si="79"/>
        <v>0</v>
      </c>
      <c r="AB65" s="54"/>
      <c r="AC65" s="113"/>
      <c r="AD65" s="54"/>
      <c r="AE65" s="113"/>
      <c r="AF65" s="54"/>
      <c r="AG65" s="113"/>
      <c r="AH65" s="54"/>
      <c r="AI65" s="113"/>
      <c r="AJ65" s="54"/>
      <c r="AK65" s="113"/>
      <c r="AL65" s="54"/>
      <c r="AM65" s="113"/>
      <c r="BR65" s="54"/>
      <c r="BX65" s="54"/>
      <c r="CD65" s="54"/>
    </row>
    <row r="66" spans="1:87" s="109" customFormat="1" ht="33.75" thickBot="1" x14ac:dyDescent="0.35">
      <c r="A66" s="64">
        <v>42</v>
      </c>
      <c r="B66" s="157">
        <v>7.1</v>
      </c>
      <c r="C66" s="66" t="s">
        <v>89</v>
      </c>
      <c r="D66" s="67" t="s">
        <v>46</v>
      </c>
      <c r="E66" s="68">
        <v>28</v>
      </c>
      <c r="F66" s="69"/>
      <c r="G66" s="156">
        <v>8143.14</v>
      </c>
      <c r="H66" s="71">
        <f t="shared" si="68"/>
        <v>228007.92</v>
      </c>
      <c r="I66" s="72">
        <f t="shared" si="69"/>
        <v>0</v>
      </c>
      <c r="J66" s="73">
        <f t="shared" si="69"/>
        <v>0</v>
      </c>
      <c r="K66" s="72">
        <f t="shared" si="70"/>
        <v>28</v>
      </c>
      <c r="L66" s="72">
        <f t="shared" si="71"/>
        <v>0</v>
      </c>
      <c r="M66" s="73">
        <f t="shared" si="71"/>
        <v>0</v>
      </c>
      <c r="N66" s="72">
        <f t="shared" si="72"/>
        <v>28</v>
      </c>
      <c r="O66" s="73">
        <f t="shared" si="73"/>
        <v>228007.92</v>
      </c>
      <c r="P66" s="85"/>
      <c r="Q66" s="86">
        <f t="shared" si="74"/>
        <v>0</v>
      </c>
      <c r="R66" s="87"/>
      <c r="S66" s="86">
        <f t="shared" si="75"/>
        <v>0</v>
      </c>
      <c r="T66" s="87"/>
      <c r="U66" s="88">
        <f t="shared" si="76"/>
        <v>0</v>
      </c>
      <c r="V66" s="152"/>
      <c r="W66" s="104">
        <f t="shared" si="77"/>
        <v>0</v>
      </c>
      <c r="X66" s="105"/>
      <c r="Y66" s="106">
        <f t="shared" si="78"/>
        <v>0</v>
      </c>
      <c r="Z66" s="105"/>
      <c r="AA66" s="106">
        <f t="shared" si="79"/>
        <v>0</v>
      </c>
      <c r="AB66" s="107"/>
      <c r="AC66" s="108"/>
      <c r="AD66" s="107"/>
      <c r="AE66" s="108"/>
      <c r="AF66" s="107"/>
      <c r="AG66" s="108"/>
      <c r="AH66" s="107"/>
      <c r="AI66" s="108"/>
      <c r="AJ66" s="107"/>
      <c r="AK66" s="108"/>
      <c r="AL66" s="107"/>
      <c r="AM66" s="108"/>
      <c r="AN66" s="107"/>
      <c r="AO66" s="108"/>
      <c r="AP66" s="107"/>
      <c r="AQ66" s="108"/>
      <c r="AR66" s="107"/>
      <c r="AS66" s="108"/>
      <c r="AT66" s="107"/>
      <c r="AU66" s="108"/>
      <c r="AW66" s="108"/>
      <c r="AY66" s="108"/>
      <c r="BA66" s="108"/>
      <c r="BC66" s="108"/>
      <c r="BE66" s="108"/>
      <c r="BG66" s="108"/>
      <c r="BI66" s="108"/>
      <c r="BK66" s="108"/>
      <c r="BM66" s="108"/>
      <c r="BO66" s="108"/>
      <c r="BQ66" s="108"/>
      <c r="BR66" s="107"/>
      <c r="BS66" s="108"/>
      <c r="BU66" s="108"/>
      <c r="BW66" s="108"/>
      <c r="BX66" s="107"/>
      <c r="BY66" s="108"/>
      <c r="CA66" s="108"/>
      <c r="CC66" s="108"/>
      <c r="CD66" s="107"/>
      <c r="CE66" s="108"/>
      <c r="CG66" s="108"/>
      <c r="CI66" s="108"/>
    </row>
    <row r="67" spans="1:87" s="150" customFormat="1" ht="16.5" x14ac:dyDescent="0.25">
      <c r="A67" s="115"/>
      <c r="B67" s="116"/>
      <c r="C67" s="117" t="s">
        <v>51</v>
      </c>
      <c r="D67" s="116"/>
      <c r="E67" s="116"/>
      <c r="F67" s="144"/>
      <c r="G67" s="116"/>
      <c r="H67" s="158">
        <f>SUM(H57:H66)</f>
        <v>3417368.1</v>
      </c>
      <c r="I67" s="120"/>
      <c r="J67" s="134">
        <f>SUM(J57:J66)</f>
        <v>45785.369999999995</v>
      </c>
      <c r="K67" s="120"/>
      <c r="L67" s="120"/>
      <c r="M67" s="134">
        <f>SUM(M57:M66)</f>
        <v>45785.369999999995</v>
      </c>
      <c r="N67" s="120"/>
      <c r="O67" s="134">
        <f>SUM(O57:O66)</f>
        <v>3371582.73</v>
      </c>
      <c r="P67" s="125"/>
      <c r="Q67" s="134">
        <f>SUM(Q57:Q66)</f>
        <v>45785.369999999995</v>
      </c>
      <c r="R67" s="125"/>
      <c r="S67" s="134">
        <f>SUM(S57:S66)</f>
        <v>0</v>
      </c>
      <c r="T67" s="125"/>
      <c r="U67" s="134">
        <f>SUM(U57:U66)</f>
        <v>0</v>
      </c>
      <c r="V67" s="153"/>
      <c r="W67" s="146">
        <f>SUM(W57:W66)</f>
        <v>0</v>
      </c>
      <c r="X67" s="145"/>
      <c r="Y67" s="148">
        <f>SUM(Y57:Y66)</f>
        <v>0</v>
      </c>
      <c r="Z67" s="145"/>
      <c r="AA67" s="148">
        <f>SUM(AA57:AA66)</f>
        <v>0</v>
      </c>
      <c r="AB67" s="149"/>
      <c r="AC67" s="146"/>
      <c r="AD67" s="149"/>
      <c r="AE67" s="146"/>
      <c r="AF67" s="149"/>
      <c r="AG67" s="146"/>
      <c r="AH67" s="149"/>
      <c r="AI67" s="146"/>
      <c r="AJ67" s="149"/>
      <c r="AK67" s="146"/>
      <c r="AL67" s="149"/>
      <c r="AM67" s="146"/>
      <c r="BR67" s="149"/>
      <c r="BX67" s="149"/>
      <c r="CD67" s="149"/>
    </row>
    <row r="68" spans="1:87" s="58" customFormat="1" ht="16.5" x14ac:dyDescent="0.2">
      <c r="A68" s="57" t="s">
        <v>90</v>
      </c>
      <c r="H68" s="159"/>
      <c r="I68" s="61"/>
      <c r="J68" s="62"/>
      <c r="M68" s="62"/>
      <c r="O68" s="62"/>
      <c r="Q68" s="62"/>
      <c r="S68" s="62"/>
      <c r="U68" s="62"/>
      <c r="V68" s="155"/>
      <c r="W68" s="129"/>
      <c r="X68" s="129"/>
      <c r="Y68" s="129"/>
      <c r="Z68" s="129"/>
    </row>
    <row r="69" spans="1:87" s="177" customFormat="1" ht="17.25" thickBot="1" x14ac:dyDescent="0.35">
      <c r="A69" s="160"/>
      <c r="B69" s="161">
        <v>8.1</v>
      </c>
      <c r="C69" s="162" t="s">
        <v>91</v>
      </c>
      <c r="D69" s="163"/>
      <c r="E69" s="164"/>
      <c r="F69" s="165"/>
      <c r="G69" s="166"/>
      <c r="H69" s="167"/>
      <c r="I69" s="168"/>
      <c r="J69" s="169"/>
      <c r="K69" s="168"/>
      <c r="L69" s="168"/>
      <c r="M69" s="169"/>
      <c r="N69" s="168"/>
      <c r="O69" s="169"/>
      <c r="P69" s="170"/>
      <c r="Q69" s="169"/>
      <c r="R69" s="170"/>
      <c r="S69" s="169"/>
      <c r="T69" s="170"/>
      <c r="U69" s="169"/>
      <c r="V69" s="171"/>
      <c r="W69" s="172"/>
      <c r="X69" s="173"/>
      <c r="Y69" s="174"/>
      <c r="Z69" s="173"/>
      <c r="AA69" s="175"/>
      <c r="AB69" s="170"/>
      <c r="AC69" s="176"/>
      <c r="AD69" s="170"/>
      <c r="AE69" s="176"/>
      <c r="AF69" s="170"/>
      <c r="AG69" s="176"/>
      <c r="AH69" s="170"/>
      <c r="AI69" s="176"/>
      <c r="AJ69" s="170"/>
      <c r="AK69" s="176"/>
      <c r="AL69" s="170"/>
      <c r="AM69" s="176"/>
      <c r="AN69" s="170"/>
      <c r="AO69" s="176"/>
      <c r="AP69" s="170"/>
      <c r="AQ69" s="176"/>
      <c r="AR69" s="170"/>
      <c r="AS69" s="176"/>
      <c r="AT69" s="170"/>
      <c r="AU69" s="176"/>
      <c r="AW69" s="176"/>
      <c r="AY69" s="176"/>
      <c r="BA69" s="176"/>
      <c r="BC69" s="176"/>
      <c r="BE69" s="176"/>
      <c r="BG69" s="176"/>
      <c r="BI69" s="176"/>
      <c r="BK69" s="176"/>
      <c r="BM69" s="176"/>
      <c r="BO69" s="176"/>
      <c r="BQ69" s="176"/>
      <c r="BR69" s="170"/>
      <c r="BS69" s="176"/>
      <c r="BU69" s="176"/>
      <c r="BW69" s="176"/>
      <c r="BX69" s="170"/>
      <c r="BY69" s="176"/>
      <c r="CA69" s="176"/>
      <c r="CC69" s="176"/>
      <c r="CD69" s="170"/>
      <c r="CE69" s="176"/>
      <c r="CG69" s="176"/>
      <c r="CI69" s="176"/>
    </row>
    <row r="70" spans="1:87" s="109" customFormat="1" ht="49.5" x14ac:dyDescent="0.3">
      <c r="A70" s="64">
        <v>43</v>
      </c>
      <c r="B70" s="65" t="s">
        <v>92</v>
      </c>
      <c r="C70" s="66" t="s">
        <v>93</v>
      </c>
      <c r="D70" s="67" t="s">
        <v>46</v>
      </c>
      <c r="E70" s="68">
        <v>3300</v>
      </c>
      <c r="F70" s="69"/>
      <c r="G70" s="151">
        <v>14.12</v>
      </c>
      <c r="H70" s="178">
        <f t="shared" ref="H70:H77" si="80">ROUND((E70*G70),2)</f>
        <v>46596</v>
      </c>
      <c r="I70" s="72">
        <f t="shared" ref="I70:J85" si="81">P70+R70+T70+V70+X70+Z70+AB70+AD70+AF70+AH70+AJ70+AL70+AN70+AP70+AR70+AT70+AV70+AX70+AZ70+BB70+BD70+BF70+BH70+BJ70+BL70+BN70+BP70+BR70+BT70+BV70+BX70+BZ70+CB70+CD70+CF70+CH70</f>
        <v>0</v>
      </c>
      <c r="J70" s="73">
        <f t="shared" si="81"/>
        <v>0</v>
      </c>
      <c r="K70" s="72">
        <f t="shared" ref="K70:K114" si="82">+E70-I70</f>
        <v>3300</v>
      </c>
      <c r="L70" s="72">
        <f t="shared" ref="L70:M85" si="83">I70</f>
        <v>0</v>
      </c>
      <c r="M70" s="73">
        <f t="shared" si="83"/>
        <v>0</v>
      </c>
      <c r="N70" s="72">
        <f t="shared" ref="N70:N114" si="84">E70-I70</f>
        <v>3300</v>
      </c>
      <c r="O70" s="73">
        <f t="shared" ref="O70:O114" si="85">H70-J70</f>
        <v>46596</v>
      </c>
      <c r="P70" s="74"/>
      <c r="Q70" s="75">
        <f t="shared" ref="Q70:Q114" si="86">ROUND(P70*G70,2)</f>
        <v>0</v>
      </c>
      <c r="R70" s="76"/>
      <c r="S70" s="75">
        <f t="shared" ref="S70:S114" si="87">ROUND(R70*G70,2)</f>
        <v>0</v>
      </c>
      <c r="T70" s="76"/>
      <c r="U70" s="77">
        <f t="shared" ref="U70:U114" si="88">ROUND(T70*G70,2)</f>
        <v>0</v>
      </c>
      <c r="V70" s="152"/>
      <c r="W70" s="104">
        <f t="shared" ref="W70:W77" si="89">ROUND(V70*G70,2)</f>
        <v>0</v>
      </c>
      <c r="X70" s="105"/>
      <c r="Y70" s="106">
        <f t="shared" ref="Y70:Y77" si="90">ROUND(X70*G70,2)</f>
        <v>0</v>
      </c>
      <c r="Z70" s="105"/>
      <c r="AA70" s="106">
        <f t="shared" ref="AA70:AA77" si="91">ROUND(Z70*G70,2)</f>
        <v>0</v>
      </c>
      <c r="AB70" s="107"/>
      <c r="AC70" s="108"/>
      <c r="AD70" s="107"/>
      <c r="AE70" s="108"/>
      <c r="AF70" s="107"/>
      <c r="AG70" s="108"/>
      <c r="AH70" s="107"/>
      <c r="AI70" s="108"/>
      <c r="AJ70" s="107"/>
      <c r="AK70" s="108"/>
      <c r="AL70" s="107"/>
      <c r="AM70" s="108"/>
      <c r="AN70" s="107"/>
      <c r="AO70" s="108"/>
      <c r="AP70" s="107"/>
      <c r="AQ70" s="108"/>
      <c r="AR70" s="107"/>
      <c r="AS70" s="108"/>
      <c r="AT70" s="107"/>
      <c r="AU70" s="108"/>
      <c r="AW70" s="108"/>
      <c r="AY70" s="108"/>
      <c r="BA70" s="108"/>
      <c r="BC70" s="108"/>
      <c r="BE70" s="108"/>
      <c r="BG70" s="108"/>
      <c r="BI70" s="108"/>
      <c r="BK70" s="108"/>
      <c r="BM70" s="108"/>
      <c r="BO70" s="108"/>
      <c r="BQ70" s="108"/>
      <c r="BR70" s="107"/>
      <c r="BS70" s="108"/>
      <c r="BU70" s="108"/>
      <c r="BW70" s="108"/>
      <c r="BX70" s="107"/>
      <c r="BY70" s="108"/>
      <c r="CA70" s="108"/>
      <c r="CC70" s="108"/>
      <c r="CD70" s="107"/>
      <c r="CE70" s="108"/>
      <c r="CG70" s="108"/>
      <c r="CI70" s="108"/>
    </row>
    <row r="71" spans="1:87" s="114" customFormat="1" ht="49.5" x14ac:dyDescent="0.2">
      <c r="A71" s="64">
        <v>44</v>
      </c>
      <c r="B71" s="65" t="s">
        <v>94</v>
      </c>
      <c r="C71" s="66" t="s">
        <v>95</v>
      </c>
      <c r="D71" s="67" t="s">
        <v>46</v>
      </c>
      <c r="E71" s="68">
        <v>3300</v>
      </c>
      <c r="F71" s="80"/>
      <c r="G71" s="151">
        <v>165.77</v>
      </c>
      <c r="H71" s="178">
        <f t="shared" si="80"/>
        <v>547041</v>
      </c>
      <c r="I71" s="72">
        <f t="shared" si="81"/>
        <v>0</v>
      </c>
      <c r="J71" s="73">
        <f t="shared" si="81"/>
        <v>0</v>
      </c>
      <c r="K71" s="72">
        <f t="shared" si="82"/>
        <v>3300</v>
      </c>
      <c r="L71" s="72">
        <f t="shared" si="83"/>
        <v>0</v>
      </c>
      <c r="M71" s="73">
        <f t="shared" si="83"/>
        <v>0</v>
      </c>
      <c r="N71" s="72">
        <f t="shared" si="84"/>
        <v>3300</v>
      </c>
      <c r="O71" s="73">
        <f t="shared" si="85"/>
        <v>547041</v>
      </c>
      <c r="P71" s="81"/>
      <c r="Q71" s="73">
        <f t="shared" si="86"/>
        <v>0</v>
      </c>
      <c r="R71" s="72"/>
      <c r="S71" s="73">
        <f t="shared" si="87"/>
        <v>0</v>
      </c>
      <c r="T71" s="72"/>
      <c r="U71" s="82">
        <f t="shared" si="88"/>
        <v>0</v>
      </c>
      <c r="V71" s="152"/>
      <c r="W71" s="104">
        <f t="shared" si="89"/>
        <v>0</v>
      </c>
      <c r="X71" s="111"/>
      <c r="Y71" s="112">
        <f t="shared" si="90"/>
        <v>0</v>
      </c>
      <c r="Z71" s="111"/>
      <c r="AA71" s="112">
        <f t="shared" si="91"/>
        <v>0</v>
      </c>
      <c r="AB71" s="54"/>
      <c r="AC71" s="113"/>
      <c r="AD71" s="54"/>
      <c r="AE71" s="113"/>
      <c r="AF71" s="54"/>
      <c r="AG71" s="113"/>
      <c r="AH71" s="54"/>
      <c r="AI71" s="113"/>
      <c r="AJ71" s="54"/>
      <c r="AK71" s="113"/>
      <c r="AL71" s="54"/>
      <c r="AM71" s="113"/>
      <c r="BR71" s="54"/>
      <c r="BX71" s="54"/>
      <c r="CD71" s="54"/>
    </row>
    <row r="72" spans="1:87" s="114" customFormat="1" ht="33" x14ac:dyDescent="0.2">
      <c r="A72" s="64">
        <v>45</v>
      </c>
      <c r="B72" s="65" t="s">
        <v>96</v>
      </c>
      <c r="C72" s="66" t="s">
        <v>97</v>
      </c>
      <c r="D72" s="67" t="s">
        <v>36</v>
      </c>
      <c r="E72" s="68">
        <v>990</v>
      </c>
      <c r="F72" s="80"/>
      <c r="G72" s="151">
        <v>26.86</v>
      </c>
      <c r="H72" s="178">
        <f t="shared" si="80"/>
        <v>26591.4</v>
      </c>
      <c r="I72" s="72">
        <f t="shared" si="81"/>
        <v>0</v>
      </c>
      <c r="J72" s="73">
        <f t="shared" si="81"/>
        <v>0</v>
      </c>
      <c r="K72" s="72">
        <f t="shared" si="82"/>
        <v>990</v>
      </c>
      <c r="L72" s="72">
        <f t="shared" si="83"/>
        <v>0</v>
      </c>
      <c r="M72" s="73">
        <f t="shared" si="83"/>
        <v>0</v>
      </c>
      <c r="N72" s="72">
        <f t="shared" si="84"/>
        <v>990</v>
      </c>
      <c r="O72" s="73">
        <f t="shared" si="85"/>
        <v>26591.4</v>
      </c>
      <c r="P72" s="81"/>
      <c r="Q72" s="73">
        <f t="shared" si="86"/>
        <v>0</v>
      </c>
      <c r="R72" s="72"/>
      <c r="S72" s="73">
        <f t="shared" si="87"/>
        <v>0</v>
      </c>
      <c r="T72" s="72"/>
      <c r="U72" s="82">
        <f t="shared" si="88"/>
        <v>0</v>
      </c>
      <c r="V72" s="152"/>
      <c r="W72" s="104">
        <f t="shared" si="89"/>
        <v>0</v>
      </c>
      <c r="X72" s="111"/>
      <c r="Y72" s="112">
        <f t="shared" si="90"/>
        <v>0</v>
      </c>
      <c r="Z72" s="111"/>
      <c r="AA72" s="112">
        <f t="shared" si="91"/>
        <v>0</v>
      </c>
      <c r="AB72" s="54"/>
      <c r="AC72" s="113"/>
      <c r="AD72" s="54"/>
      <c r="AE72" s="113"/>
      <c r="AF72" s="54"/>
      <c r="AG72" s="113"/>
      <c r="AH72" s="54"/>
      <c r="AI72" s="113"/>
      <c r="AJ72" s="54"/>
      <c r="AK72" s="113"/>
      <c r="AL72" s="54"/>
      <c r="AM72" s="113"/>
      <c r="BR72" s="54"/>
      <c r="BX72" s="54"/>
      <c r="CD72" s="54"/>
    </row>
    <row r="73" spans="1:87" s="109" customFormat="1" ht="33" x14ac:dyDescent="0.3">
      <c r="A73" s="64">
        <v>46</v>
      </c>
      <c r="B73" s="65" t="s">
        <v>98</v>
      </c>
      <c r="C73" s="66" t="s">
        <v>99</v>
      </c>
      <c r="D73" s="67" t="s">
        <v>38</v>
      </c>
      <c r="E73" s="68">
        <v>99</v>
      </c>
      <c r="F73" s="69"/>
      <c r="G73" s="151">
        <v>238.3</v>
      </c>
      <c r="H73" s="178">
        <f t="shared" si="80"/>
        <v>23591.7</v>
      </c>
      <c r="I73" s="72">
        <f t="shared" si="81"/>
        <v>0</v>
      </c>
      <c r="J73" s="73">
        <f t="shared" si="81"/>
        <v>0</v>
      </c>
      <c r="K73" s="72">
        <f t="shared" si="82"/>
        <v>99</v>
      </c>
      <c r="L73" s="72">
        <f t="shared" si="83"/>
        <v>0</v>
      </c>
      <c r="M73" s="73">
        <f t="shared" si="83"/>
        <v>0</v>
      </c>
      <c r="N73" s="72">
        <f t="shared" si="84"/>
        <v>99</v>
      </c>
      <c r="O73" s="73">
        <f t="shared" si="85"/>
        <v>23591.7</v>
      </c>
      <c r="P73" s="81"/>
      <c r="Q73" s="73">
        <f t="shared" si="86"/>
        <v>0</v>
      </c>
      <c r="R73" s="72"/>
      <c r="S73" s="73">
        <f t="shared" si="87"/>
        <v>0</v>
      </c>
      <c r="T73" s="72"/>
      <c r="U73" s="82">
        <f t="shared" si="88"/>
        <v>0</v>
      </c>
      <c r="V73" s="152"/>
      <c r="W73" s="104">
        <f t="shared" si="89"/>
        <v>0</v>
      </c>
      <c r="X73" s="105"/>
      <c r="Y73" s="106">
        <f t="shared" si="90"/>
        <v>0</v>
      </c>
      <c r="Z73" s="105"/>
      <c r="AA73" s="106">
        <f t="shared" si="91"/>
        <v>0</v>
      </c>
      <c r="AB73" s="107"/>
      <c r="AC73" s="108"/>
      <c r="AD73" s="107"/>
      <c r="AE73" s="108"/>
      <c r="AF73" s="107"/>
      <c r="AG73" s="108"/>
      <c r="AH73" s="107"/>
      <c r="AI73" s="108"/>
      <c r="AJ73" s="107"/>
      <c r="AK73" s="108"/>
      <c r="AL73" s="107"/>
      <c r="AM73" s="108"/>
      <c r="AN73" s="107"/>
      <c r="AO73" s="108"/>
      <c r="AP73" s="107"/>
      <c r="AQ73" s="108"/>
      <c r="AR73" s="107"/>
      <c r="AS73" s="108"/>
      <c r="AT73" s="107"/>
      <c r="AU73" s="108"/>
      <c r="AW73" s="108"/>
      <c r="AY73" s="108"/>
      <c r="BA73" s="108"/>
      <c r="BC73" s="108"/>
      <c r="BE73" s="108"/>
      <c r="BG73" s="108"/>
      <c r="BI73" s="108"/>
      <c r="BK73" s="108"/>
      <c r="BM73" s="108"/>
      <c r="BO73" s="108"/>
      <c r="BQ73" s="108"/>
      <c r="BR73" s="107"/>
      <c r="BS73" s="108"/>
      <c r="BU73" s="108"/>
      <c r="BW73" s="108"/>
      <c r="BX73" s="107"/>
      <c r="BY73" s="108"/>
      <c r="CA73" s="108"/>
      <c r="CC73" s="108"/>
      <c r="CD73" s="107"/>
      <c r="CE73" s="108"/>
      <c r="CG73" s="108"/>
      <c r="CI73" s="108"/>
    </row>
    <row r="74" spans="1:87" s="114" customFormat="1" ht="49.5" x14ac:dyDescent="0.2">
      <c r="A74" s="64">
        <v>47</v>
      </c>
      <c r="B74" s="65" t="s">
        <v>100</v>
      </c>
      <c r="C74" s="66" t="s">
        <v>101</v>
      </c>
      <c r="D74" s="67" t="s">
        <v>38</v>
      </c>
      <c r="E74" s="68">
        <v>248</v>
      </c>
      <c r="F74" s="80"/>
      <c r="G74" s="151">
        <v>240</v>
      </c>
      <c r="H74" s="178">
        <f t="shared" si="80"/>
        <v>59520</v>
      </c>
      <c r="I74" s="72">
        <f t="shared" si="81"/>
        <v>0</v>
      </c>
      <c r="J74" s="73">
        <f t="shared" si="81"/>
        <v>0</v>
      </c>
      <c r="K74" s="72">
        <f t="shared" si="82"/>
        <v>248</v>
      </c>
      <c r="L74" s="72">
        <f t="shared" si="83"/>
        <v>0</v>
      </c>
      <c r="M74" s="73">
        <f t="shared" si="83"/>
        <v>0</v>
      </c>
      <c r="N74" s="72">
        <f t="shared" si="84"/>
        <v>248</v>
      </c>
      <c r="O74" s="73">
        <f t="shared" si="85"/>
        <v>59520</v>
      </c>
      <c r="P74" s="81"/>
      <c r="Q74" s="73">
        <f t="shared" si="86"/>
        <v>0</v>
      </c>
      <c r="R74" s="72"/>
      <c r="S74" s="73">
        <f t="shared" si="87"/>
        <v>0</v>
      </c>
      <c r="T74" s="72"/>
      <c r="U74" s="82">
        <f t="shared" si="88"/>
        <v>0</v>
      </c>
      <c r="V74" s="152"/>
      <c r="W74" s="104">
        <f t="shared" si="89"/>
        <v>0</v>
      </c>
      <c r="X74" s="111"/>
      <c r="Y74" s="112">
        <f t="shared" si="90"/>
        <v>0</v>
      </c>
      <c r="Z74" s="111"/>
      <c r="AA74" s="112">
        <f t="shared" si="91"/>
        <v>0</v>
      </c>
      <c r="AB74" s="54"/>
      <c r="AC74" s="113"/>
      <c r="AD74" s="54"/>
      <c r="AE74" s="113"/>
      <c r="AF74" s="54"/>
      <c r="AG74" s="113"/>
      <c r="AH74" s="54"/>
      <c r="AI74" s="113"/>
      <c r="AJ74" s="54"/>
      <c r="AK74" s="113"/>
      <c r="AL74" s="54"/>
      <c r="AM74" s="113"/>
      <c r="BR74" s="54"/>
      <c r="BX74" s="54"/>
      <c r="CD74" s="54"/>
    </row>
    <row r="75" spans="1:87" s="114" customFormat="1" ht="49.5" x14ac:dyDescent="0.2">
      <c r="A75" s="64">
        <v>48</v>
      </c>
      <c r="B75" s="65" t="s">
        <v>102</v>
      </c>
      <c r="C75" s="66" t="s">
        <v>103</v>
      </c>
      <c r="D75" s="67" t="s">
        <v>38</v>
      </c>
      <c r="E75" s="68">
        <v>446</v>
      </c>
      <c r="F75" s="80"/>
      <c r="G75" s="151">
        <v>89.86</v>
      </c>
      <c r="H75" s="178">
        <f t="shared" si="80"/>
        <v>40077.56</v>
      </c>
      <c r="I75" s="72">
        <f t="shared" si="81"/>
        <v>0</v>
      </c>
      <c r="J75" s="73">
        <f t="shared" si="81"/>
        <v>0</v>
      </c>
      <c r="K75" s="72">
        <f t="shared" si="82"/>
        <v>446</v>
      </c>
      <c r="L75" s="72">
        <f t="shared" si="83"/>
        <v>0</v>
      </c>
      <c r="M75" s="73">
        <f t="shared" si="83"/>
        <v>0</v>
      </c>
      <c r="N75" s="72">
        <f t="shared" si="84"/>
        <v>446</v>
      </c>
      <c r="O75" s="73">
        <f t="shared" si="85"/>
        <v>40077.56</v>
      </c>
      <c r="P75" s="81"/>
      <c r="Q75" s="73">
        <f t="shared" si="86"/>
        <v>0</v>
      </c>
      <c r="R75" s="72"/>
      <c r="S75" s="73">
        <f t="shared" si="87"/>
        <v>0</v>
      </c>
      <c r="T75" s="72"/>
      <c r="U75" s="82">
        <f t="shared" si="88"/>
        <v>0</v>
      </c>
      <c r="V75" s="152"/>
      <c r="W75" s="104">
        <f t="shared" si="89"/>
        <v>0</v>
      </c>
      <c r="X75" s="111"/>
      <c r="Y75" s="112">
        <f t="shared" si="90"/>
        <v>0</v>
      </c>
      <c r="Z75" s="111"/>
      <c r="AA75" s="112">
        <f t="shared" si="91"/>
        <v>0</v>
      </c>
      <c r="AB75" s="54"/>
      <c r="AC75" s="113"/>
      <c r="AD75" s="54"/>
      <c r="AE75" s="113"/>
      <c r="AF75" s="54"/>
      <c r="AG75" s="113"/>
      <c r="AH75" s="54"/>
      <c r="AI75" s="113"/>
      <c r="AJ75" s="54"/>
      <c r="AK75" s="113"/>
      <c r="AL75" s="54"/>
      <c r="AM75" s="113"/>
      <c r="BR75" s="54"/>
      <c r="BX75" s="54"/>
      <c r="CD75" s="54"/>
    </row>
    <row r="76" spans="1:87" s="109" customFormat="1" ht="16.5" x14ac:dyDescent="0.3">
      <c r="A76" s="64">
        <v>49</v>
      </c>
      <c r="B76" s="65" t="s">
        <v>104</v>
      </c>
      <c r="C76" s="66" t="s">
        <v>105</v>
      </c>
      <c r="D76" s="67" t="s">
        <v>38</v>
      </c>
      <c r="E76" s="68">
        <v>347</v>
      </c>
      <c r="F76" s="69"/>
      <c r="G76" s="151">
        <v>50.09</v>
      </c>
      <c r="H76" s="178">
        <f t="shared" si="80"/>
        <v>17381.23</v>
      </c>
      <c r="I76" s="72">
        <f t="shared" si="81"/>
        <v>0</v>
      </c>
      <c r="J76" s="73">
        <f t="shared" si="81"/>
        <v>0</v>
      </c>
      <c r="K76" s="72">
        <f t="shared" si="82"/>
        <v>347</v>
      </c>
      <c r="L76" s="72">
        <f t="shared" si="83"/>
        <v>0</v>
      </c>
      <c r="M76" s="73">
        <f t="shared" si="83"/>
        <v>0</v>
      </c>
      <c r="N76" s="72">
        <f t="shared" si="84"/>
        <v>347</v>
      </c>
      <c r="O76" s="73">
        <f t="shared" si="85"/>
        <v>17381.23</v>
      </c>
      <c r="P76" s="81"/>
      <c r="Q76" s="73">
        <f t="shared" si="86"/>
        <v>0</v>
      </c>
      <c r="R76" s="72"/>
      <c r="S76" s="73">
        <f t="shared" si="87"/>
        <v>0</v>
      </c>
      <c r="T76" s="72"/>
      <c r="U76" s="82">
        <f t="shared" si="88"/>
        <v>0</v>
      </c>
      <c r="V76" s="152"/>
      <c r="W76" s="104">
        <f t="shared" si="89"/>
        <v>0</v>
      </c>
      <c r="X76" s="105"/>
      <c r="Y76" s="106">
        <f t="shared" si="90"/>
        <v>0</v>
      </c>
      <c r="Z76" s="105"/>
      <c r="AA76" s="106">
        <f t="shared" si="91"/>
        <v>0</v>
      </c>
      <c r="AB76" s="107"/>
      <c r="AC76" s="108"/>
      <c r="AD76" s="107"/>
      <c r="AE76" s="108"/>
      <c r="AF76" s="107"/>
      <c r="AG76" s="108"/>
      <c r="AH76" s="107"/>
      <c r="AI76" s="108"/>
      <c r="AJ76" s="107"/>
      <c r="AK76" s="108"/>
      <c r="AL76" s="107"/>
      <c r="AM76" s="108"/>
      <c r="AN76" s="107"/>
      <c r="AO76" s="108"/>
      <c r="AP76" s="107"/>
      <c r="AQ76" s="108"/>
      <c r="AR76" s="107"/>
      <c r="AS76" s="108"/>
      <c r="AT76" s="107"/>
      <c r="AU76" s="108"/>
      <c r="AW76" s="108"/>
      <c r="AY76" s="108"/>
      <c r="BA76" s="108"/>
      <c r="BC76" s="108"/>
      <c r="BE76" s="108"/>
      <c r="BG76" s="108"/>
      <c r="BI76" s="108"/>
      <c r="BK76" s="108"/>
      <c r="BM76" s="108"/>
      <c r="BO76" s="108"/>
      <c r="BQ76" s="108"/>
      <c r="BR76" s="107"/>
      <c r="BS76" s="108"/>
      <c r="BU76" s="108"/>
      <c r="BW76" s="108"/>
      <c r="BX76" s="107"/>
      <c r="BY76" s="108"/>
      <c r="CA76" s="108"/>
      <c r="CC76" s="108"/>
      <c r="CD76" s="107"/>
      <c r="CE76" s="108"/>
      <c r="CG76" s="108"/>
      <c r="CI76" s="108"/>
    </row>
    <row r="77" spans="1:87" s="109" customFormat="1" ht="16.5" x14ac:dyDescent="0.3">
      <c r="A77" s="64">
        <v>50</v>
      </c>
      <c r="B77" s="65" t="s">
        <v>106</v>
      </c>
      <c r="C77" s="66" t="s">
        <v>107</v>
      </c>
      <c r="D77" s="67" t="s">
        <v>57</v>
      </c>
      <c r="E77" s="68">
        <v>4</v>
      </c>
      <c r="F77" s="69"/>
      <c r="G77" s="151">
        <v>6915.14</v>
      </c>
      <c r="H77" s="178">
        <f t="shared" si="80"/>
        <v>27660.560000000001</v>
      </c>
      <c r="I77" s="72">
        <f t="shared" si="81"/>
        <v>0</v>
      </c>
      <c r="J77" s="73">
        <f t="shared" si="81"/>
        <v>0</v>
      </c>
      <c r="K77" s="72">
        <f t="shared" si="82"/>
        <v>4</v>
      </c>
      <c r="L77" s="72">
        <f t="shared" si="83"/>
        <v>0</v>
      </c>
      <c r="M77" s="73">
        <f t="shared" si="83"/>
        <v>0</v>
      </c>
      <c r="N77" s="72">
        <f t="shared" si="84"/>
        <v>4</v>
      </c>
      <c r="O77" s="73">
        <f t="shared" si="85"/>
        <v>27660.560000000001</v>
      </c>
      <c r="P77" s="81"/>
      <c r="Q77" s="73">
        <f t="shared" si="86"/>
        <v>0</v>
      </c>
      <c r="R77" s="72"/>
      <c r="S77" s="73">
        <f t="shared" si="87"/>
        <v>0</v>
      </c>
      <c r="T77" s="72"/>
      <c r="U77" s="82">
        <f t="shared" si="88"/>
        <v>0</v>
      </c>
      <c r="V77" s="152"/>
      <c r="W77" s="104">
        <f t="shared" si="89"/>
        <v>0</v>
      </c>
      <c r="X77" s="105"/>
      <c r="Y77" s="106">
        <f t="shared" si="90"/>
        <v>0</v>
      </c>
      <c r="Z77" s="105"/>
      <c r="AA77" s="106">
        <f t="shared" si="91"/>
        <v>0</v>
      </c>
      <c r="AB77" s="107"/>
      <c r="AC77" s="108"/>
      <c r="AD77" s="107"/>
      <c r="AE77" s="108"/>
      <c r="AF77" s="107"/>
      <c r="AG77" s="108"/>
      <c r="AH77" s="107"/>
      <c r="AI77" s="108"/>
      <c r="AJ77" s="107"/>
      <c r="AK77" s="108"/>
      <c r="AL77" s="107"/>
      <c r="AM77" s="108"/>
      <c r="AN77" s="107"/>
      <c r="AO77" s="108"/>
      <c r="AP77" s="107"/>
      <c r="AQ77" s="108"/>
      <c r="AR77" s="107"/>
      <c r="AS77" s="108"/>
      <c r="AT77" s="107"/>
      <c r="AU77" s="108"/>
      <c r="AW77" s="108"/>
      <c r="AY77" s="108"/>
      <c r="BA77" s="108"/>
      <c r="BC77" s="108"/>
      <c r="BE77" s="108"/>
      <c r="BG77" s="108"/>
      <c r="BI77" s="108"/>
      <c r="BK77" s="108"/>
      <c r="BM77" s="108"/>
      <c r="BO77" s="108"/>
      <c r="BQ77" s="108"/>
      <c r="BR77" s="107"/>
      <c r="BS77" s="108"/>
      <c r="BU77" s="108"/>
      <c r="BW77" s="108"/>
      <c r="BX77" s="107"/>
      <c r="BY77" s="108"/>
      <c r="CA77" s="108"/>
      <c r="CC77" s="108"/>
      <c r="CD77" s="107"/>
      <c r="CE77" s="108"/>
      <c r="CG77" s="108"/>
      <c r="CI77" s="108"/>
    </row>
    <row r="78" spans="1:87" s="190" customFormat="1" ht="16.5" x14ac:dyDescent="0.2">
      <c r="A78" s="160"/>
      <c r="B78" s="161">
        <v>8.1999999999999993</v>
      </c>
      <c r="C78" s="162" t="s">
        <v>108</v>
      </c>
      <c r="D78" s="163"/>
      <c r="E78" s="179"/>
      <c r="F78" s="180"/>
      <c r="G78" s="166"/>
      <c r="H78" s="167"/>
      <c r="I78" s="181"/>
      <c r="J78" s="182"/>
      <c r="K78" s="181"/>
      <c r="L78" s="181"/>
      <c r="M78" s="182"/>
      <c r="N78" s="181"/>
      <c r="O78" s="182"/>
      <c r="P78" s="183"/>
      <c r="Q78" s="182"/>
      <c r="R78" s="184"/>
      <c r="S78" s="182"/>
      <c r="T78" s="184"/>
      <c r="U78" s="185"/>
      <c r="V78" s="186"/>
      <c r="W78" s="187"/>
      <c r="X78" s="188"/>
      <c r="Y78" s="189"/>
      <c r="Z78" s="188"/>
      <c r="AA78" s="189"/>
      <c r="AB78" s="184"/>
      <c r="AC78" s="187"/>
      <c r="AD78" s="184"/>
      <c r="AE78" s="187"/>
      <c r="AF78" s="184"/>
      <c r="AG78" s="187"/>
      <c r="AH78" s="184"/>
      <c r="AI78" s="187"/>
      <c r="AJ78" s="184"/>
      <c r="AK78" s="187"/>
      <c r="AL78" s="184"/>
      <c r="AM78" s="187"/>
      <c r="BR78" s="184"/>
      <c r="BX78" s="184"/>
      <c r="CD78" s="184"/>
    </row>
    <row r="79" spans="1:87" s="114" customFormat="1" ht="49.5" x14ac:dyDescent="0.2">
      <c r="A79" s="64">
        <v>51</v>
      </c>
      <c r="B79" s="65" t="s">
        <v>109</v>
      </c>
      <c r="C79" s="66" t="s">
        <v>110</v>
      </c>
      <c r="D79" s="67" t="s">
        <v>46</v>
      </c>
      <c r="E79" s="68">
        <v>3300</v>
      </c>
      <c r="F79" s="80"/>
      <c r="G79" s="151">
        <v>14.12</v>
      </c>
      <c r="H79" s="178">
        <f t="shared" ref="H79:H114" si="92">ROUND((E79*G79),2)</f>
        <v>46596</v>
      </c>
      <c r="I79" s="72">
        <f t="shared" si="81"/>
        <v>0</v>
      </c>
      <c r="J79" s="73">
        <f t="shared" si="81"/>
        <v>0</v>
      </c>
      <c r="K79" s="72">
        <f t="shared" si="82"/>
        <v>3300</v>
      </c>
      <c r="L79" s="72">
        <f t="shared" si="83"/>
        <v>0</v>
      </c>
      <c r="M79" s="73">
        <f t="shared" si="83"/>
        <v>0</v>
      </c>
      <c r="N79" s="72">
        <f t="shared" si="84"/>
        <v>3300</v>
      </c>
      <c r="O79" s="73">
        <f t="shared" si="85"/>
        <v>46596</v>
      </c>
      <c r="P79" s="81"/>
      <c r="Q79" s="73">
        <f t="shared" si="86"/>
        <v>0</v>
      </c>
      <c r="R79" s="72"/>
      <c r="S79" s="73">
        <f t="shared" si="87"/>
        <v>0</v>
      </c>
      <c r="T79" s="72"/>
      <c r="U79" s="82">
        <f t="shared" si="88"/>
        <v>0</v>
      </c>
      <c r="V79" s="152"/>
      <c r="W79" s="104">
        <f t="shared" ref="W79:W114" si="93">ROUND(V79*G79,2)</f>
        <v>0</v>
      </c>
      <c r="X79" s="111"/>
      <c r="Y79" s="112">
        <f t="shared" ref="Y79:Y114" si="94">ROUND(X79*G79,2)</f>
        <v>0</v>
      </c>
      <c r="Z79" s="111"/>
      <c r="AA79" s="112">
        <f t="shared" ref="AA79:AA114" si="95">ROUND(Z79*G79,2)</f>
        <v>0</v>
      </c>
      <c r="AB79" s="54"/>
      <c r="AC79" s="113"/>
      <c r="AD79" s="54"/>
      <c r="AE79" s="113"/>
      <c r="AF79" s="54"/>
      <c r="AG79" s="113"/>
      <c r="AH79" s="54"/>
      <c r="AI79" s="113"/>
      <c r="AJ79" s="54"/>
      <c r="AK79" s="113"/>
      <c r="AL79" s="54"/>
      <c r="AM79" s="113"/>
      <c r="BR79" s="54"/>
      <c r="BX79" s="54"/>
      <c r="CD79" s="54"/>
    </row>
    <row r="80" spans="1:87" s="109" customFormat="1" ht="33" x14ac:dyDescent="0.3">
      <c r="A80" s="64">
        <v>52</v>
      </c>
      <c r="B80" s="65" t="s">
        <v>111</v>
      </c>
      <c r="C80" s="66" t="s">
        <v>97</v>
      </c>
      <c r="D80" s="67" t="s">
        <v>36</v>
      </c>
      <c r="E80" s="68">
        <v>990</v>
      </c>
      <c r="F80" s="69"/>
      <c r="G80" s="151">
        <v>26.86</v>
      </c>
      <c r="H80" s="178">
        <f t="shared" si="92"/>
        <v>26591.4</v>
      </c>
      <c r="I80" s="72">
        <f t="shared" si="81"/>
        <v>0</v>
      </c>
      <c r="J80" s="73">
        <f t="shared" si="81"/>
        <v>0</v>
      </c>
      <c r="K80" s="72">
        <f t="shared" si="82"/>
        <v>990</v>
      </c>
      <c r="L80" s="72">
        <f t="shared" si="83"/>
        <v>0</v>
      </c>
      <c r="M80" s="73">
        <f t="shared" si="83"/>
        <v>0</v>
      </c>
      <c r="N80" s="72">
        <f t="shared" si="84"/>
        <v>990</v>
      </c>
      <c r="O80" s="73">
        <f t="shared" si="85"/>
        <v>26591.4</v>
      </c>
      <c r="P80" s="81"/>
      <c r="Q80" s="73">
        <f t="shared" si="86"/>
        <v>0</v>
      </c>
      <c r="R80" s="72"/>
      <c r="S80" s="73">
        <f t="shared" si="87"/>
        <v>0</v>
      </c>
      <c r="T80" s="72"/>
      <c r="U80" s="82">
        <f t="shared" si="88"/>
        <v>0</v>
      </c>
      <c r="V80" s="152"/>
      <c r="W80" s="104">
        <f t="shared" si="93"/>
        <v>0</v>
      </c>
      <c r="X80" s="105"/>
      <c r="Y80" s="106">
        <f t="shared" si="94"/>
        <v>0</v>
      </c>
      <c r="Z80" s="105"/>
      <c r="AA80" s="106">
        <f t="shared" si="95"/>
        <v>0</v>
      </c>
      <c r="AB80" s="107"/>
      <c r="AC80" s="108"/>
      <c r="AD80" s="107"/>
      <c r="AE80" s="108"/>
      <c r="AF80" s="107"/>
      <c r="AG80" s="108"/>
      <c r="AH80" s="107"/>
      <c r="AI80" s="108"/>
      <c r="AJ80" s="107"/>
      <c r="AK80" s="108"/>
      <c r="AL80" s="107"/>
      <c r="AM80" s="108"/>
      <c r="AN80" s="107"/>
      <c r="AO80" s="108"/>
      <c r="AP80" s="107"/>
      <c r="AQ80" s="108"/>
      <c r="AR80" s="107"/>
      <c r="AS80" s="108"/>
      <c r="AT80" s="107"/>
      <c r="AU80" s="108"/>
      <c r="AW80" s="108"/>
      <c r="AY80" s="108"/>
      <c r="BA80" s="108"/>
      <c r="BC80" s="108"/>
      <c r="BE80" s="108"/>
      <c r="BG80" s="108"/>
      <c r="BI80" s="108"/>
      <c r="BK80" s="108"/>
      <c r="BM80" s="108"/>
      <c r="BO80" s="108"/>
      <c r="BQ80" s="108"/>
      <c r="BR80" s="107"/>
      <c r="BS80" s="108"/>
      <c r="BU80" s="108"/>
      <c r="BW80" s="108"/>
      <c r="BX80" s="107"/>
      <c r="BY80" s="108"/>
      <c r="CA80" s="108"/>
      <c r="CC80" s="108"/>
      <c r="CD80" s="107"/>
      <c r="CE80" s="108"/>
      <c r="CG80" s="108"/>
      <c r="CI80" s="108"/>
    </row>
    <row r="81" spans="1:87" s="114" customFormat="1" ht="33" x14ac:dyDescent="0.2">
      <c r="A81" s="64">
        <v>53</v>
      </c>
      <c r="B81" s="65" t="s">
        <v>112</v>
      </c>
      <c r="C81" s="66" t="s">
        <v>99</v>
      </c>
      <c r="D81" s="67" t="s">
        <v>38</v>
      </c>
      <c r="E81" s="68">
        <v>99</v>
      </c>
      <c r="F81" s="80"/>
      <c r="G81" s="151">
        <v>238.3</v>
      </c>
      <c r="H81" s="178">
        <f t="shared" si="92"/>
        <v>23591.7</v>
      </c>
      <c r="I81" s="72">
        <f t="shared" si="81"/>
        <v>0</v>
      </c>
      <c r="J81" s="73">
        <f t="shared" si="81"/>
        <v>0</v>
      </c>
      <c r="K81" s="72">
        <f t="shared" si="82"/>
        <v>99</v>
      </c>
      <c r="L81" s="72">
        <f t="shared" si="83"/>
        <v>0</v>
      </c>
      <c r="M81" s="73">
        <f t="shared" si="83"/>
        <v>0</v>
      </c>
      <c r="N81" s="72">
        <f t="shared" si="84"/>
        <v>99</v>
      </c>
      <c r="O81" s="73">
        <f t="shared" si="85"/>
        <v>23591.7</v>
      </c>
      <c r="P81" s="81"/>
      <c r="Q81" s="73">
        <f t="shared" si="86"/>
        <v>0</v>
      </c>
      <c r="R81" s="72"/>
      <c r="S81" s="73">
        <f t="shared" si="87"/>
        <v>0</v>
      </c>
      <c r="T81" s="72"/>
      <c r="U81" s="82">
        <f t="shared" si="88"/>
        <v>0</v>
      </c>
      <c r="V81" s="152"/>
      <c r="W81" s="104">
        <f t="shared" si="93"/>
        <v>0</v>
      </c>
      <c r="X81" s="111"/>
      <c r="Y81" s="112">
        <f t="shared" si="94"/>
        <v>0</v>
      </c>
      <c r="Z81" s="111"/>
      <c r="AA81" s="112">
        <f t="shared" si="95"/>
        <v>0</v>
      </c>
      <c r="AB81" s="54"/>
      <c r="AC81" s="113"/>
      <c r="AD81" s="54"/>
      <c r="AE81" s="113"/>
      <c r="AF81" s="54"/>
      <c r="AG81" s="113"/>
      <c r="AH81" s="54"/>
      <c r="AI81" s="113"/>
      <c r="AJ81" s="54"/>
      <c r="AK81" s="113"/>
      <c r="AL81" s="54"/>
      <c r="AM81" s="113"/>
      <c r="BR81" s="54"/>
      <c r="BX81" s="54"/>
      <c r="CD81" s="54"/>
    </row>
    <row r="82" spans="1:87" s="114" customFormat="1" ht="49.5" x14ac:dyDescent="0.2">
      <c r="A82" s="64">
        <v>54</v>
      </c>
      <c r="B82" s="65" t="s">
        <v>113</v>
      </c>
      <c r="C82" s="66" t="s">
        <v>114</v>
      </c>
      <c r="D82" s="67" t="s">
        <v>38</v>
      </c>
      <c r="E82" s="68">
        <v>83</v>
      </c>
      <c r="F82" s="80"/>
      <c r="G82" s="151">
        <v>240</v>
      </c>
      <c r="H82" s="178">
        <f t="shared" si="92"/>
        <v>19920</v>
      </c>
      <c r="I82" s="72">
        <f t="shared" si="81"/>
        <v>0</v>
      </c>
      <c r="J82" s="73">
        <f t="shared" si="81"/>
        <v>0</v>
      </c>
      <c r="K82" s="72">
        <f t="shared" si="82"/>
        <v>83</v>
      </c>
      <c r="L82" s="72">
        <f t="shared" si="83"/>
        <v>0</v>
      </c>
      <c r="M82" s="73">
        <f t="shared" si="83"/>
        <v>0</v>
      </c>
      <c r="N82" s="72">
        <f t="shared" si="84"/>
        <v>83</v>
      </c>
      <c r="O82" s="73">
        <f t="shared" si="85"/>
        <v>19920</v>
      </c>
      <c r="P82" s="81"/>
      <c r="Q82" s="73">
        <f t="shared" si="86"/>
        <v>0</v>
      </c>
      <c r="R82" s="72"/>
      <c r="S82" s="73">
        <f t="shared" si="87"/>
        <v>0</v>
      </c>
      <c r="T82" s="72"/>
      <c r="U82" s="82">
        <f t="shared" si="88"/>
        <v>0</v>
      </c>
      <c r="V82" s="152"/>
      <c r="W82" s="104">
        <f t="shared" si="93"/>
        <v>0</v>
      </c>
      <c r="X82" s="111"/>
      <c r="Y82" s="112">
        <f t="shared" si="94"/>
        <v>0</v>
      </c>
      <c r="Z82" s="111"/>
      <c r="AA82" s="112">
        <f t="shared" si="95"/>
        <v>0</v>
      </c>
      <c r="AB82" s="54"/>
      <c r="AC82" s="113"/>
      <c r="AD82" s="54"/>
      <c r="AE82" s="113"/>
      <c r="AF82" s="54"/>
      <c r="AG82" s="113"/>
      <c r="AH82" s="54"/>
      <c r="AI82" s="113"/>
      <c r="AJ82" s="54"/>
      <c r="AK82" s="113"/>
      <c r="AL82" s="54"/>
      <c r="AM82" s="113"/>
      <c r="BR82" s="54"/>
      <c r="BX82" s="54"/>
      <c r="CD82" s="54"/>
    </row>
    <row r="83" spans="1:87" s="109" customFormat="1" ht="49.5" x14ac:dyDescent="0.3">
      <c r="A83" s="64">
        <v>55</v>
      </c>
      <c r="B83" s="65" t="s">
        <v>115</v>
      </c>
      <c r="C83" s="66" t="s">
        <v>103</v>
      </c>
      <c r="D83" s="67" t="s">
        <v>38</v>
      </c>
      <c r="E83" s="68">
        <v>248</v>
      </c>
      <c r="F83" s="69"/>
      <c r="G83" s="151">
        <v>89.86</v>
      </c>
      <c r="H83" s="178">
        <f t="shared" si="92"/>
        <v>22285.279999999999</v>
      </c>
      <c r="I83" s="72">
        <f t="shared" si="81"/>
        <v>0</v>
      </c>
      <c r="J83" s="73">
        <f t="shared" si="81"/>
        <v>0</v>
      </c>
      <c r="K83" s="72">
        <f t="shared" si="82"/>
        <v>248</v>
      </c>
      <c r="L83" s="72">
        <f t="shared" si="83"/>
        <v>0</v>
      </c>
      <c r="M83" s="73">
        <f t="shared" si="83"/>
        <v>0</v>
      </c>
      <c r="N83" s="72">
        <f t="shared" si="84"/>
        <v>248</v>
      </c>
      <c r="O83" s="73">
        <f t="shared" si="85"/>
        <v>22285.279999999999</v>
      </c>
      <c r="P83" s="81"/>
      <c r="Q83" s="73">
        <f t="shared" si="86"/>
        <v>0</v>
      </c>
      <c r="R83" s="72"/>
      <c r="S83" s="73">
        <f t="shared" si="87"/>
        <v>0</v>
      </c>
      <c r="T83" s="72"/>
      <c r="U83" s="82">
        <f t="shared" si="88"/>
        <v>0</v>
      </c>
      <c r="V83" s="152"/>
      <c r="W83" s="104">
        <f t="shared" si="93"/>
        <v>0</v>
      </c>
      <c r="X83" s="105"/>
      <c r="Y83" s="106">
        <f t="shared" si="94"/>
        <v>0</v>
      </c>
      <c r="Z83" s="105"/>
      <c r="AA83" s="106">
        <f t="shared" si="95"/>
        <v>0</v>
      </c>
      <c r="AB83" s="107"/>
      <c r="AC83" s="108"/>
      <c r="AD83" s="107"/>
      <c r="AE83" s="108"/>
      <c r="AF83" s="107"/>
      <c r="AG83" s="108"/>
      <c r="AH83" s="107"/>
      <c r="AI83" s="108"/>
      <c r="AJ83" s="107"/>
      <c r="AK83" s="108"/>
      <c r="AL83" s="107"/>
      <c r="AM83" s="108"/>
      <c r="AN83" s="107"/>
      <c r="AO83" s="108"/>
      <c r="AP83" s="107"/>
      <c r="AQ83" s="108"/>
      <c r="AR83" s="107"/>
      <c r="AS83" s="108"/>
      <c r="AT83" s="107"/>
      <c r="AU83" s="108"/>
      <c r="AW83" s="108"/>
      <c r="AY83" s="108"/>
      <c r="BA83" s="108"/>
      <c r="BC83" s="108"/>
      <c r="BE83" s="108"/>
      <c r="BG83" s="108"/>
      <c r="BI83" s="108"/>
      <c r="BK83" s="108"/>
      <c r="BM83" s="108"/>
      <c r="BO83" s="108"/>
      <c r="BQ83" s="108"/>
      <c r="BR83" s="107"/>
      <c r="BS83" s="108"/>
      <c r="BU83" s="108"/>
      <c r="BW83" s="108"/>
      <c r="BX83" s="107"/>
      <c r="BY83" s="108"/>
      <c r="CA83" s="108"/>
      <c r="CC83" s="108"/>
      <c r="CD83" s="107"/>
      <c r="CE83" s="108"/>
      <c r="CG83" s="108"/>
      <c r="CI83" s="108"/>
    </row>
    <row r="84" spans="1:87" s="109" customFormat="1" ht="16.5" x14ac:dyDescent="0.3">
      <c r="A84" s="64">
        <v>56</v>
      </c>
      <c r="B84" s="65" t="s">
        <v>116</v>
      </c>
      <c r="C84" s="66" t="s">
        <v>117</v>
      </c>
      <c r="D84" s="67" t="s">
        <v>46</v>
      </c>
      <c r="E84" s="68">
        <v>413</v>
      </c>
      <c r="F84" s="69"/>
      <c r="G84" s="151">
        <v>19.12</v>
      </c>
      <c r="H84" s="178">
        <f t="shared" si="92"/>
        <v>7896.56</v>
      </c>
      <c r="I84" s="72">
        <f t="shared" si="81"/>
        <v>0</v>
      </c>
      <c r="J84" s="73">
        <f t="shared" si="81"/>
        <v>0</v>
      </c>
      <c r="K84" s="72">
        <f t="shared" si="82"/>
        <v>413</v>
      </c>
      <c r="L84" s="72">
        <f t="shared" si="83"/>
        <v>0</v>
      </c>
      <c r="M84" s="73">
        <f t="shared" si="83"/>
        <v>0</v>
      </c>
      <c r="N84" s="72">
        <f t="shared" si="84"/>
        <v>413</v>
      </c>
      <c r="O84" s="73">
        <f t="shared" si="85"/>
        <v>7896.56</v>
      </c>
      <c r="P84" s="81"/>
      <c r="Q84" s="73">
        <f t="shared" si="86"/>
        <v>0</v>
      </c>
      <c r="R84" s="72"/>
      <c r="S84" s="73">
        <f t="shared" si="87"/>
        <v>0</v>
      </c>
      <c r="T84" s="72"/>
      <c r="U84" s="82">
        <f t="shared" si="88"/>
        <v>0</v>
      </c>
      <c r="V84" s="152"/>
      <c r="W84" s="104">
        <f t="shared" si="93"/>
        <v>0</v>
      </c>
      <c r="X84" s="105"/>
      <c r="Y84" s="106">
        <f t="shared" si="94"/>
        <v>0</v>
      </c>
      <c r="Z84" s="105"/>
      <c r="AA84" s="106">
        <f t="shared" si="95"/>
        <v>0</v>
      </c>
      <c r="AB84" s="107"/>
      <c r="AC84" s="108"/>
      <c r="AD84" s="107"/>
      <c r="AE84" s="108"/>
      <c r="AF84" s="107"/>
      <c r="AG84" s="108"/>
      <c r="AH84" s="107"/>
      <c r="AI84" s="108"/>
      <c r="AJ84" s="107"/>
      <c r="AK84" s="108"/>
      <c r="AL84" s="107"/>
      <c r="AM84" s="108"/>
      <c r="AN84" s="107"/>
      <c r="AO84" s="108"/>
      <c r="AP84" s="107"/>
      <c r="AQ84" s="108"/>
      <c r="AR84" s="107"/>
      <c r="AS84" s="108"/>
      <c r="AT84" s="107"/>
      <c r="AU84" s="108"/>
      <c r="AW84" s="108"/>
      <c r="AY84" s="108"/>
      <c r="BA84" s="108"/>
      <c r="BC84" s="108"/>
      <c r="BE84" s="108"/>
      <c r="BG84" s="108"/>
      <c r="BI84" s="108"/>
      <c r="BK84" s="108"/>
      <c r="BM84" s="108"/>
      <c r="BO84" s="108"/>
      <c r="BQ84" s="108"/>
      <c r="BR84" s="107"/>
      <c r="BS84" s="108"/>
      <c r="BU84" s="108"/>
      <c r="BW84" s="108"/>
      <c r="BX84" s="107"/>
      <c r="BY84" s="108"/>
      <c r="CA84" s="108"/>
      <c r="CC84" s="108"/>
      <c r="CD84" s="107"/>
      <c r="CE84" s="108"/>
      <c r="CG84" s="108"/>
      <c r="CI84" s="108"/>
    </row>
    <row r="85" spans="1:87" s="114" customFormat="1" ht="16.5" x14ac:dyDescent="0.2">
      <c r="A85" s="64">
        <v>57</v>
      </c>
      <c r="B85" s="65" t="s">
        <v>118</v>
      </c>
      <c r="C85" s="66" t="s">
        <v>119</v>
      </c>
      <c r="D85" s="67" t="s">
        <v>46</v>
      </c>
      <c r="E85" s="68">
        <v>413</v>
      </c>
      <c r="F85" s="80"/>
      <c r="G85" s="151">
        <v>22.58</v>
      </c>
      <c r="H85" s="178">
        <f t="shared" si="92"/>
        <v>9325.5400000000009</v>
      </c>
      <c r="I85" s="72">
        <f t="shared" si="81"/>
        <v>0</v>
      </c>
      <c r="J85" s="73">
        <f t="shared" si="81"/>
        <v>0</v>
      </c>
      <c r="K85" s="72">
        <f t="shared" si="82"/>
        <v>413</v>
      </c>
      <c r="L85" s="72">
        <f t="shared" si="83"/>
        <v>0</v>
      </c>
      <c r="M85" s="73">
        <f t="shared" si="83"/>
        <v>0</v>
      </c>
      <c r="N85" s="72">
        <f t="shared" si="84"/>
        <v>413</v>
      </c>
      <c r="O85" s="73">
        <f t="shared" si="85"/>
        <v>9325.5400000000009</v>
      </c>
      <c r="P85" s="81"/>
      <c r="Q85" s="73">
        <f t="shared" si="86"/>
        <v>0</v>
      </c>
      <c r="R85" s="72"/>
      <c r="S85" s="73">
        <f t="shared" si="87"/>
        <v>0</v>
      </c>
      <c r="T85" s="72"/>
      <c r="U85" s="82">
        <f t="shared" si="88"/>
        <v>0</v>
      </c>
      <c r="V85" s="152"/>
      <c r="W85" s="104">
        <f t="shared" si="93"/>
        <v>0</v>
      </c>
      <c r="X85" s="111"/>
      <c r="Y85" s="112">
        <f t="shared" si="94"/>
        <v>0</v>
      </c>
      <c r="Z85" s="111"/>
      <c r="AA85" s="112">
        <f t="shared" si="95"/>
        <v>0</v>
      </c>
      <c r="AB85" s="54"/>
      <c r="AC85" s="113"/>
      <c r="AD85" s="54"/>
      <c r="AE85" s="113"/>
      <c r="AF85" s="54"/>
      <c r="AG85" s="113"/>
      <c r="AH85" s="54"/>
      <c r="AI85" s="113"/>
      <c r="AJ85" s="54"/>
      <c r="AK85" s="113"/>
      <c r="AL85" s="54"/>
      <c r="AM85" s="113"/>
      <c r="BR85" s="54"/>
      <c r="BX85" s="54"/>
      <c r="CD85" s="54"/>
    </row>
    <row r="86" spans="1:87" s="114" customFormat="1" ht="16.5" x14ac:dyDescent="0.2">
      <c r="A86" s="64">
        <v>58</v>
      </c>
      <c r="B86" s="65" t="s">
        <v>120</v>
      </c>
      <c r="C86" s="66" t="s">
        <v>121</v>
      </c>
      <c r="D86" s="67" t="s">
        <v>46</v>
      </c>
      <c r="E86" s="68">
        <v>1238</v>
      </c>
      <c r="F86" s="80"/>
      <c r="G86" s="151">
        <v>27.35</v>
      </c>
      <c r="H86" s="178">
        <f t="shared" si="92"/>
        <v>33859.300000000003</v>
      </c>
      <c r="I86" s="72">
        <f t="shared" ref="I86:J120" si="96">P86+R86+T86+V86+X86+Z86+AB86+AD86+AF86+AH86+AJ86+AL86+AN86+AP86+AR86+AT86+AV86+AX86+AZ86+BB86+BD86+BF86+BH86+BJ86+BL86+BN86+BP86+BR86+BT86+BV86+BX86+BZ86+CB86+CD86+CF86+CH86</f>
        <v>0</v>
      </c>
      <c r="J86" s="73">
        <f t="shared" si="96"/>
        <v>0</v>
      </c>
      <c r="K86" s="72">
        <f t="shared" si="82"/>
        <v>1238</v>
      </c>
      <c r="L86" s="72">
        <f t="shared" ref="L86:M120" si="97">I86</f>
        <v>0</v>
      </c>
      <c r="M86" s="73">
        <f t="shared" si="97"/>
        <v>0</v>
      </c>
      <c r="N86" s="72">
        <f t="shared" si="84"/>
        <v>1238</v>
      </c>
      <c r="O86" s="73">
        <f t="shared" si="85"/>
        <v>33859.300000000003</v>
      </c>
      <c r="P86" s="81"/>
      <c r="Q86" s="73">
        <f t="shared" si="86"/>
        <v>0</v>
      </c>
      <c r="R86" s="72"/>
      <c r="S86" s="73">
        <f t="shared" si="87"/>
        <v>0</v>
      </c>
      <c r="T86" s="72"/>
      <c r="U86" s="82">
        <f t="shared" si="88"/>
        <v>0</v>
      </c>
      <c r="V86" s="152"/>
      <c r="W86" s="104">
        <f t="shared" si="93"/>
        <v>0</v>
      </c>
      <c r="X86" s="111"/>
      <c r="Y86" s="112">
        <f t="shared" si="94"/>
        <v>0</v>
      </c>
      <c r="Z86" s="111"/>
      <c r="AA86" s="112">
        <f t="shared" si="95"/>
        <v>0</v>
      </c>
      <c r="AB86" s="54"/>
      <c r="AC86" s="113"/>
      <c r="AD86" s="54"/>
      <c r="AE86" s="113"/>
      <c r="AF86" s="54"/>
      <c r="AG86" s="113"/>
      <c r="AH86" s="54"/>
      <c r="AI86" s="113"/>
      <c r="AJ86" s="54"/>
      <c r="AK86" s="113"/>
      <c r="AL86" s="54"/>
      <c r="AM86" s="113"/>
      <c r="BR86" s="54"/>
      <c r="BX86" s="54"/>
      <c r="CD86" s="54"/>
    </row>
    <row r="87" spans="1:87" s="109" customFormat="1" ht="16.5" x14ac:dyDescent="0.3">
      <c r="A87" s="64">
        <v>59</v>
      </c>
      <c r="B87" s="65" t="s">
        <v>122</v>
      </c>
      <c r="C87" s="66" t="s">
        <v>123</v>
      </c>
      <c r="D87" s="67" t="s">
        <v>46</v>
      </c>
      <c r="E87" s="68">
        <v>1238</v>
      </c>
      <c r="F87" s="69"/>
      <c r="G87" s="151">
        <v>36.799999999999997</v>
      </c>
      <c r="H87" s="178">
        <f t="shared" si="92"/>
        <v>45558.400000000001</v>
      </c>
      <c r="I87" s="72">
        <f t="shared" si="96"/>
        <v>0</v>
      </c>
      <c r="J87" s="73">
        <f t="shared" si="96"/>
        <v>0</v>
      </c>
      <c r="K87" s="72">
        <f t="shared" si="82"/>
        <v>1238</v>
      </c>
      <c r="L87" s="72">
        <f t="shared" si="97"/>
        <v>0</v>
      </c>
      <c r="M87" s="73">
        <f t="shared" si="97"/>
        <v>0</v>
      </c>
      <c r="N87" s="72">
        <f t="shared" si="84"/>
        <v>1238</v>
      </c>
      <c r="O87" s="73">
        <f t="shared" si="85"/>
        <v>45558.400000000001</v>
      </c>
      <c r="P87" s="81"/>
      <c r="Q87" s="73">
        <f t="shared" si="86"/>
        <v>0</v>
      </c>
      <c r="R87" s="72"/>
      <c r="S87" s="73">
        <f t="shared" si="87"/>
        <v>0</v>
      </c>
      <c r="T87" s="72"/>
      <c r="U87" s="82">
        <f t="shared" si="88"/>
        <v>0</v>
      </c>
      <c r="V87" s="152"/>
      <c r="W87" s="104">
        <f t="shared" si="93"/>
        <v>0</v>
      </c>
      <c r="X87" s="105"/>
      <c r="Y87" s="106">
        <f t="shared" si="94"/>
        <v>0</v>
      </c>
      <c r="Z87" s="105"/>
      <c r="AA87" s="106">
        <f t="shared" si="95"/>
        <v>0</v>
      </c>
      <c r="AB87" s="107"/>
      <c r="AC87" s="108"/>
      <c r="AD87" s="107"/>
      <c r="AE87" s="108"/>
      <c r="AF87" s="107"/>
      <c r="AG87" s="108"/>
      <c r="AH87" s="107"/>
      <c r="AI87" s="108"/>
      <c r="AJ87" s="107"/>
      <c r="AK87" s="108"/>
      <c r="AL87" s="107"/>
      <c r="AM87" s="108"/>
      <c r="AN87" s="107"/>
      <c r="AO87" s="108"/>
      <c r="AP87" s="107"/>
      <c r="AQ87" s="108"/>
      <c r="AR87" s="107"/>
      <c r="AS87" s="108"/>
      <c r="AT87" s="107"/>
      <c r="AU87" s="108"/>
      <c r="AW87" s="108"/>
      <c r="AY87" s="108"/>
      <c r="BA87" s="108"/>
      <c r="BC87" s="108"/>
      <c r="BE87" s="108"/>
      <c r="BG87" s="108"/>
      <c r="BI87" s="108"/>
      <c r="BK87" s="108"/>
      <c r="BM87" s="108"/>
      <c r="BO87" s="108"/>
      <c r="BQ87" s="108"/>
      <c r="BR87" s="107"/>
      <c r="BS87" s="108"/>
      <c r="BU87" s="108"/>
      <c r="BW87" s="108"/>
      <c r="BX87" s="107"/>
      <c r="BY87" s="108"/>
      <c r="CA87" s="108"/>
      <c r="CC87" s="108"/>
      <c r="CD87" s="107"/>
      <c r="CE87" s="108"/>
      <c r="CG87" s="108"/>
      <c r="CI87" s="108"/>
    </row>
    <row r="88" spans="1:87" s="114" customFormat="1" ht="16.5" x14ac:dyDescent="0.2">
      <c r="A88" s="64">
        <v>60</v>
      </c>
      <c r="B88" s="65" t="s">
        <v>124</v>
      </c>
      <c r="C88" s="66" t="s">
        <v>125</v>
      </c>
      <c r="D88" s="67" t="s">
        <v>46</v>
      </c>
      <c r="E88" s="68">
        <v>21</v>
      </c>
      <c r="F88" s="80"/>
      <c r="G88" s="151">
        <v>78.98</v>
      </c>
      <c r="H88" s="178">
        <f t="shared" si="92"/>
        <v>1658.58</v>
      </c>
      <c r="I88" s="72">
        <f t="shared" si="96"/>
        <v>0</v>
      </c>
      <c r="J88" s="73">
        <f t="shared" si="96"/>
        <v>0</v>
      </c>
      <c r="K88" s="72">
        <f t="shared" si="82"/>
        <v>21</v>
      </c>
      <c r="L88" s="72">
        <f t="shared" si="97"/>
        <v>0</v>
      </c>
      <c r="M88" s="73">
        <f t="shared" si="97"/>
        <v>0</v>
      </c>
      <c r="N88" s="72">
        <f t="shared" si="84"/>
        <v>21</v>
      </c>
      <c r="O88" s="73">
        <f t="shared" si="85"/>
        <v>1658.58</v>
      </c>
      <c r="P88" s="81"/>
      <c r="Q88" s="73">
        <f t="shared" si="86"/>
        <v>0</v>
      </c>
      <c r="R88" s="72"/>
      <c r="S88" s="73">
        <f t="shared" si="87"/>
        <v>0</v>
      </c>
      <c r="T88" s="72"/>
      <c r="U88" s="82">
        <f t="shared" si="88"/>
        <v>0</v>
      </c>
      <c r="V88" s="152"/>
      <c r="W88" s="104">
        <f t="shared" si="93"/>
        <v>0</v>
      </c>
      <c r="X88" s="111"/>
      <c r="Y88" s="112">
        <f t="shared" si="94"/>
        <v>0</v>
      </c>
      <c r="Z88" s="111"/>
      <c r="AA88" s="112">
        <f t="shared" si="95"/>
        <v>0</v>
      </c>
      <c r="AB88" s="54"/>
      <c r="AC88" s="113"/>
      <c r="AD88" s="54"/>
      <c r="AE88" s="113"/>
      <c r="AF88" s="54"/>
      <c r="AG88" s="113"/>
      <c r="AH88" s="54"/>
      <c r="AI88" s="113"/>
      <c r="AJ88" s="54"/>
      <c r="AK88" s="113"/>
      <c r="AL88" s="54"/>
      <c r="AM88" s="113"/>
      <c r="BR88" s="54"/>
      <c r="BX88" s="54"/>
      <c r="CD88" s="54"/>
    </row>
    <row r="89" spans="1:87" s="114" customFormat="1" ht="16.5" x14ac:dyDescent="0.2">
      <c r="A89" s="64">
        <v>61</v>
      </c>
      <c r="B89" s="65" t="s">
        <v>126</v>
      </c>
      <c r="C89" s="66" t="s">
        <v>127</v>
      </c>
      <c r="D89" s="67" t="s">
        <v>46</v>
      </c>
      <c r="E89" s="68">
        <v>7</v>
      </c>
      <c r="F89" s="80"/>
      <c r="G89" s="151">
        <v>28.37</v>
      </c>
      <c r="H89" s="178">
        <f t="shared" si="92"/>
        <v>198.59</v>
      </c>
      <c r="I89" s="72">
        <f t="shared" si="96"/>
        <v>0</v>
      </c>
      <c r="J89" s="73">
        <f t="shared" si="96"/>
        <v>0</v>
      </c>
      <c r="K89" s="72">
        <f t="shared" si="82"/>
        <v>7</v>
      </c>
      <c r="L89" s="72">
        <f t="shared" si="97"/>
        <v>0</v>
      </c>
      <c r="M89" s="73">
        <f t="shared" si="97"/>
        <v>0</v>
      </c>
      <c r="N89" s="72">
        <f t="shared" si="84"/>
        <v>7</v>
      </c>
      <c r="O89" s="73">
        <f t="shared" si="85"/>
        <v>198.59</v>
      </c>
      <c r="P89" s="81"/>
      <c r="Q89" s="73">
        <f t="shared" si="86"/>
        <v>0</v>
      </c>
      <c r="R89" s="72"/>
      <c r="S89" s="73">
        <f t="shared" si="87"/>
        <v>0</v>
      </c>
      <c r="T89" s="72"/>
      <c r="U89" s="82">
        <f t="shared" si="88"/>
        <v>0</v>
      </c>
      <c r="V89" s="152"/>
      <c r="W89" s="104">
        <f t="shared" si="93"/>
        <v>0</v>
      </c>
      <c r="X89" s="111"/>
      <c r="Y89" s="112">
        <f t="shared" si="94"/>
        <v>0</v>
      </c>
      <c r="Z89" s="111"/>
      <c r="AA89" s="112">
        <f t="shared" si="95"/>
        <v>0</v>
      </c>
      <c r="AB89" s="54"/>
      <c r="AC89" s="113"/>
      <c r="AD89" s="54"/>
      <c r="AE89" s="113"/>
      <c r="AF89" s="54"/>
      <c r="AG89" s="113"/>
      <c r="AH89" s="54"/>
      <c r="AI89" s="113"/>
      <c r="AJ89" s="54"/>
      <c r="AK89" s="113"/>
      <c r="AL89" s="54"/>
      <c r="AM89" s="113"/>
      <c r="BR89" s="54"/>
      <c r="BX89" s="54"/>
      <c r="CD89" s="54"/>
    </row>
    <row r="90" spans="1:87" s="109" customFormat="1" ht="16.5" x14ac:dyDescent="0.3">
      <c r="A90" s="64">
        <v>62</v>
      </c>
      <c r="B90" s="65" t="s">
        <v>128</v>
      </c>
      <c r="C90" s="66" t="s">
        <v>129</v>
      </c>
      <c r="D90" s="67" t="s">
        <v>57</v>
      </c>
      <c r="E90" s="68">
        <v>52</v>
      </c>
      <c r="F90" s="69"/>
      <c r="G90" s="151">
        <v>29.56</v>
      </c>
      <c r="H90" s="178">
        <f t="shared" si="92"/>
        <v>1537.12</v>
      </c>
      <c r="I90" s="72">
        <f t="shared" si="96"/>
        <v>0</v>
      </c>
      <c r="J90" s="73">
        <f t="shared" si="96"/>
        <v>0</v>
      </c>
      <c r="K90" s="72">
        <f t="shared" si="82"/>
        <v>52</v>
      </c>
      <c r="L90" s="72">
        <f t="shared" si="97"/>
        <v>0</v>
      </c>
      <c r="M90" s="73">
        <f t="shared" si="97"/>
        <v>0</v>
      </c>
      <c r="N90" s="72">
        <f t="shared" si="84"/>
        <v>52</v>
      </c>
      <c r="O90" s="73">
        <f t="shared" si="85"/>
        <v>1537.12</v>
      </c>
      <c r="P90" s="81"/>
      <c r="Q90" s="73">
        <f t="shared" si="86"/>
        <v>0</v>
      </c>
      <c r="R90" s="72"/>
      <c r="S90" s="73">
        <f t="shared" si="87"/>
        <v>0</v>
      </c>
      <c r="T90" s="72"/>
      <c r="U90" s="82">
        <f t="shared" si="88"/>
        <v>0</v>
      </c>
      <c r="V90" s="152"/>
      <c r="W90" s="104">
        <f t="shared" si="93"/>
        <v>0</v>
      </c>
      <c r="X90" s="105"/>
      <c r="Y90" s="106">
        <f t="shared" si="94"/>
        <v>0</v>
      </c>
      <c r="Z90" s="105"/>
      <c r="AA90" s="106">
        <f t="shared" si="95"/>
        <v>0</v>
      </c>
      <c r="AB90" s="107"/>
      <c r="AC90" s="108"/>
      <c r="AD90" s="107"/>
      <c r="AE90" s="108"/>
      <c r="AF90" s="107"/>
      <c r="AG90" s="108"/>
      <c r="AH90" s="107"/>
      <c r="AI90" s="108"/>
      <c r="AJ90" s="107"/>
      <c r="AK90" s="108"/>
      <c r="AL90" s="107"/>
      <c r="AM90" s="108"/>
      <c r="AN90" s="107"/>
      <c r="AO90" s="108"/>
      <c r="AP90" s="107"/>
      <c r="AQ90" s="108"/>
      <c r="AR90" s="107"/>
      <c r="AS90" s="108"/>
      <c r="AT90" s="107"/>
      <c r="AU90" s="108"/>
      <c r="AW90" s="108"/>
      <c r="AY90" s="108"/>
      <c r="BA90" s="108"/>
      <c r="BC90" s="108"/>
      <c r="BE90" s="108"/>
      <c r="BG90" s="108"/>
      <c r="BI90" s="108"/>
      <c r="BK90" s="108"/>
      <c r="BM90" s="108"/>
      <c r="BO90" s="108"/>
      <c r="BQ90" s="108"/>
      <c r="BR90" s="107"/>
      <c r="BS90" s="108"/>
      <c r="BU90" s="108"/>
      <c r="BW90" s="108"/>
      <c r="BX90" s="107"/>
      <c r="BY90" s="108"/>
      <c r="CA90" s="108"/>
      <c r="CC90" s="108"/>
      <c r="CD90" s="107"/>
      <c r="CE90" s="108"/>
      <c r="CG90" s="108"/>
      <c r="CI90" s="108"/>
    </row>
    <row r="91" spans="1:87" s="109" customFormat="1" ht="16.5" x14ac:dyDescent="0.3">
      <c r="A91" s="64">
        <v>63</v>
      </c>
      <c r="B91" s="65" t="s">
        <v>130</v>
      </c>
      <c r="C91" s="66" t="s">
        <v>131</v>
      </c>
      <c r="D91" s="67" t="s">
        <v>57</v>
      </c>
      <c r="E91" s="68">
        <v>52</v>
      </c>
      <c r="F91" s="69"/>
      <c r="G91" s="151">
        <v>40.25</v>
      </c>
      <c r="H91" s="178">
        <f t="shared" si="92"/>
        <v>2093</v>
      </c>
      <c r="I91" s="72">
        <f t="shared" si="96"/>
        <v>0</v>
      </c>
      <c r="J91" s="73">
        <f t="shared" si="96"/>
        <v>0</v>
      </c>
      <c r="K91" s="72">
        <f t="shared" si="82"/>
        <v>52</v>
      </c>
      <c r="L91" s="72">
        <f t="shared" si="97"/>
        <v>0</v>
      </c>
      <c r="M91" s="73">
        <f t="shared" si="97"/>
        <v>0</v>
      </c>
      <c r="N91" s="72">
        <f t="shared" si="84"/>
        <v>52</v>
      </c>
      <c r="O91" s="73">
        <f t="shared" si="85"/>
        <v>2093</v>
      </c>
      <c r="P91" s="81"/>
      <c r="Q91" s="73">
        <f t="shared" si="86"/>
        <v>0</v>
      </c>
      <c r="R91" s="72"/>
      <c r="S91" s="73">
        <f t="shared" si="87"/>
        <v>0</v>
      </c>
      <c r="T91" s="72"/>
      <c r="U91" s="82">
        <f t="shared" si="88"/>
        <v>0</v>
      </c>
      <c r="V91" s="152"/>
      <c r="W91" s="104">
        <f t="shared" si="93"/>
        <v>0</v>
      </c>
      <c r="X91" s="105"/>
      <c r="Y91" s="106">
        <f t="shared" si="94"/>
        <v>0</v>
      </c>
      <c r="Z91" s="105"/>
      <c r="AA91" s="106">
        <f t="shared" si="95"/>
        <v>0</v>
      </c>
      <c r="AB91" s="107"/>
      <c r="AC91" s="108"/>
      <c r="AD91" s="107"/>
      <c r="AE91" s="108"/>
      <c r="AF91" s="107"/>
      <c r="AG91" s="108"/>
      <c r="AH91" s="107"/>
      <c r="AI91" s="108"/>
      <c r="AJ91" s="107"/>
      <c r="AK91" s="108"/>
      <c r="AL91" s="107"/>
      <c r="AM91" s="108"/>
      <c r="AN91" s="107"/>
      <c r="AO91" s="108"/>
      <c r="AP91" s="107"/>
      <c r="AQ91" s="108"/>
      <c r="AR91" s="107"/>
      <c r="AS91" s="108"/>
      <c r="AT91" s="107"/>
      <c r="AU91" s="108"/>
      <c r="AW91" s="108"/>
      <c r="AY91" s="108"/>
      <c r="BA91" s="108"/>
      <c r="BC91" s="108"/>
      <c r="BE91" s="108"/>
      <c r="BG91" s="108"/>
      <c r="BI91" s="108"/>
      <c r="BK91" s="108"/>
      <c r="BM91" s="108"/>
      <c r="BO91" s="108"/>
      <c r="BQ91" s="108"/>
      <c r="BR91" s="107"/>
      <c r="BS91" s="108"/>
      <c r="BU91" s="108"/>
      <c r="BW91" s="108"/>
      <c r="BX91" s="107"/>
      <c r="BY91" s="108"/>
      <c r="CA91" s="108"/>
      <c r="CC91" s="108"/>
      <c r="CD91" s="107"/>
      <c r="CE91" s="108"/>
      <c r="CG91" s="108"/>
      <c r="CI91" s="108"/>
    </row>
    <row r="92" spans="1:87" s="114" customFormat="1" ht="16.5" x14ac:dyDescent="0.2">
      <c r="A92" s="64">
        <v>64</v>
      </c>
      <c r="B92" s="65" t="s">
        <v>132</v>
      </c>
      <c r="C92" s="66" t="s">
        <v>133</v>
      </c>
      <c r="D92" s="67" t="s">
        <v>57</v>
      </c>
      <c r="E92" s="68">
        <v>155</v>
      </c>
      <c r="F92" s="80"/>
      <c r="G92" s="151">
        <v>47.59</v>
      </c>
      <c r="H92" s="178">
        <f t="shared" si="92"/>
        <v>7376.45</v>
      </c>
      <c r="I92" s="72">
        <f t="shared" si="96"/>
        <v>0</v>
      </c>
      <c r="J92" s="73">
        <f t="shared" si="96"/>
        <v>0</v>
      </c>
      <c r="K92" s="72">
        <f t="shared" si="82"/>
        <v>155</v>
      </c>
      <c r="L92" s="72">
        <f t="shared" si="97"/>
        <v>0</v>
      </c>
      <c r="M92" s="73">
        <f t="shared" si="97"/>
        <v>0</v>
      </c>
      <c r="N92" s="72">
        <f t="shared" si="84"/>
        <v>155</v>
      </c>
      <c r="O92" s="73">
        <f t="shared" si="85"/>
        <v>7376.45</v>
      </c>
      <c r="P92" s="81"/>
      <c r="Q92" s="73">
        <f t="shared" si="86"/>
        <v>0</v>
      </c>
      <c r="R92" s="72"/>
      <c r="S92" s="73">
        <f t="shared" si="87"/>
        <v>0</v>
      </c>
      <c r="T92" s="72"/>
      <c r="U92" s="82">
        <f t="shared" si="88"/>
        <v>0</v>
      </c>
      <c r="V92" s="152"/>
      <c r="W92" s="104">
        <f t="shared" si="93"/>
        <v>0</v>
      </c>
      <c r="X92" s="111"/>
      <c r="Y92" s="112">
        <f t="shared" si="94"/>
        <v>0</v>
      </c>
      <c r="Z92" s="111"/>
      <c r="AA92" s="112">
        <f t="shared" si="95"/>
        <v>0</v>
      </c>
      <c r="AB92" s="54"/>
      <c r="AC92" s="113"/>
      <c r="AD92" s="54"/>
      <c r="AE92" s="113"/>
      <c r="AF92" s="54"/>
      <c r="AG92" s="113"/>
      <c r="AH92" s="54"/>
      <c r="AI92" s="113"/>
      <c r="AJ92" s="54"/>
      <c r="AK92" s="113"/>
      <c r="AL92" s="54"/>
      <c r="AM92" s="113"/>
      <c r="BR92" s="54"/>
      <c r="BX92" s="54"/>
      <c r="CD92" s="54"/>
    </row>
    <row r="93" spans="1:87" s="114" customFormat="1" ht="16.5" x14ac:dyDescent="0.2">
      <c r="A93" s="64">
        <v>65</v>
      </c>
      <c r="B93" s="65" t="s">
        <v>134</v>
      </c>
      <c r="C93" s="66" t="s">
        <v>135</v>
      </c>
      <c r="D93" s="67" t="s">
        <v>57</v>
      </c>
      <c r="E93" s="68">
        <v>155</v>
      </c>
      <c r="F93" s="80"/>
      <c r="G93" s="151">
        <v>56.31</v>
      </c>
      <c r="H93" s="178">
        <f t="shared" si="92"/>
        <v>8728.0499999999993</v>
      </c>
      <c r="I93" s="72">
        <f t="shared" si="96"/>
        <v>0</v>
      </c>
      <c r="J93" s="73">
        <f t="shared" si="96"/>
        <v>0</v>
      </c>
      <c r="K93" s="72">
        <f t="shared" si="82"/>
        <v>155</v>
      </c>
      <c r="L93" s="72">
        <f t="shared" si="97"/>
        <v>0</v>
      </c>
      <c r="M93" s="73">
        <f t="shared" si="97"/>
        <v>0</v>
      </c>
      <c r="N93" s="72">
        <f t="shared" si="84"/>
        <v>155</v>
      </c>
      <c r="O93" s="73">
        <f t="shared" si="85"/>
        <v>8728.0499999999993</v>
      </c>
      <c r="P93" s="81"/>
      <c r="Q93" s="73">
        <f t="shared" si="86"/>
        <v>0</v>
      </c>
      <c r="R93" s="72"/>
      <c r="S93" s="73">
        <f t="shared" si="87"/>
        <v>0</v>
      </c>
      <c r="T93" s="72"/>
      <c r="U93" s="82">
        <f t="shared" si="88"/>
        <v>0</v>
      </c>
      <c r="V93" s="152"/>
      <c r="W93" s="104">
        <f t="shared" si="93"/>
        <v>0</v>
      </c>
      <c r="X93" s="111"/>
      <c r="Y93" s="112">
        <f t="shared" si="94"/>
        <v>0</v>
      </c>
      <c r="Z93" s="111"/>
      <c r="AA93" s="112">
        <f t="shared" si="95"/>
        <v>0</v>
      </c>
      <c r="AB93" s="54"/>
      <c r="AC93" s="113"/>
      <c r="AD93" s="54"/>
      <c r="AE93" s="113"/>
      <c r="AF93" s="54"/>
      <c r="AG93" s="113"/>
      <c r="AH93" s="54"/>
      <c r="AI93" s="113"/>
      <c r="AJ93" s="54"/>
      <c r="AK93" s="113"/>
      <c r="AL93" s="54"/>
      <c r="AM93" s="113"/>
      <c r="BR93" s="54"/>
      <c r="BX93" s="54"/>
      <c r="CD93" s="54"/>
    </row>
    <row r="94" spans="1:87" s="109" customFormat="1" ht="16.5" x14ac:dyDescent="0.3">
      <c r="A94" s="64">
        <v>66</v>
      </c>
      <c r="B94" s="65" t="s">
        <v>136</v>
      </c>
      <c r="C94" s="66" t="s">
        <v>137</v>
      </c>
      <c r="D94" s="67" t="s">
        <v>57</v>
      </c>
      <c r="E94" s="68">
        <v>4</v>
      </c>
      <c r="F94" s="69"/>
      <c r="G94" s="151">
        <v>654.99</v>
      </c>
      <c r="H94" s="178">
        <f t="shared" si="92"/>
        <v>2619.96</v>
      </c>
      <c r="I94" s="72">
        <f t="shared" si="96"/>
        <v>0</v>
      </c>
      <c r="J94" s="73">
        <f t="shared" si="96"/>
        <v>0</v>
      </c>
      <c r="K94" s="72">
        <f t="shared" si="82"/>
        <v>4</v>
      </c>
      <c r="L94" s="72">
        <f t="shared" si="97"/>
        <v>0</v>
      </c>
      <c r="M94" s="73">
        <f t="shared" si="97"/>
        <v>0</v>
      </c>
      <c r="N94" s="72">
        <f t="shared" si="84"/>
        <v>4</v>
      </c>
      <c r="O94" s="73">
        <f t="shared" si="85"/>
        <v>2619.96</v>
      </c>
      <c r="P94" s="81"/>
      <c r="Q94" s="73">
        <f t="shared" si="86"/>
        <v>0</v>
      </c>
      <c r="R94" s="72"/>
      <c r="S94" s="73">
        <f t="shared" si="87"/>
        <v>0</v>
      </c>
      <c r="T94" s="72"/>
      <c r="U94" s="82">
        <f t="shared" si="88"/>
        <v>0</v>
      </c>
      <c r="V94" s="152"/>
      <c r="W94" s="104">
        <f t="shared" si="93"/>
        <v>0</v>
      </c>
      <c r="X94" s="105"/>
      <c r="Y94" s="106">
        <f t="shared" si="94"/>
        <v>0</v>
      </c>
      <c r="Z94" s="105"/>
      <c r="AA94" s="106">
        <f t="shared" si="95"/>
        <v>0</v>
      </c>
      <c r="AB94" s="107"/>
      <c r="AC94" s="108"/>
      <c r="AD94" s="107"/>
      <c r="AE94" s="108"/>
      <c r="AF94" s="107"/>
      <c r="AG94" s="108"/>
      <c r="AH94" s="107"/>
      <c r="AI94" s="108"/>
      <c r="AJ94" s="107"/>
      <c r="AK94" s="108"/>
      <c r="AL94" s="107"/>
      <c r="AM94" s="108"/>
      <c r="AN94" s="107"/>
      <c r="AO94" s="108"/>
      <c r="AP94" s="107"/>
      <c r="AQ94" s="108"/>
      <c r="AR94" s="107"/>
      <c r="AS94" s="108"/>
      <c r="AT94" s="107"/>
      <c r="AU94" s="108"/>
      <c r="AW94" s="108"/>
      <c r="AY94" s="108"/>
      <c r="BA94" s="108"/>
      <c r="BC94" s="108"/>
      <c r="BE94" s="108"/>
      <c r="BG94" s="108"/>
      <c r="BI94" s="108"/>
      <c r="BK94" s="108"/>
      <c r="BM94" s="108"/>
      <c r="BO94" s="108"/>
      <c r="BQ94" s="108"/>
      <c r="BR94" s="107"/>
      <c r="BS94" s="108"/>
      <c r="BU94" s="108"/>
      <c r="BW94" s="108"/>
      <c r="BX94" s="107"/>
      <c r="BY94" s="108"/>
      <c r="CA94" s="108"/>
      <c r="CC94" s="108"/>
      <c r="CD94" s="107"/>
      <c r="CE94" s="108"/>
      <c r="CG94" s="108"/>
      <c r="CI94" s="108"/>
    </row>
    <row r="95" spans="1:87" s="114" customFormat="1" ht="16.5" x14ac:dyDescent="0.2">
      <c r="A95" s="64">
        <v>67</v>
      </c>
      <c r="B95" s="65" t="s">
        <v>138</v>
      </c>
      <c r="C95" s="66" t="s">
        <v>139</v>
      </c>
      <c r="D95" s="67" t="s">
        <v>57</v>
      </c>
      <c r="E95" s="68">
        <v>52</v>
      </c>
      <c r="F95" s="80"/>
      <c r="G95" s="151">
        <v>19.440000000000001</v>
      </c>
      <c r="H95" s="178">
        <f t="shared" si="92"/>
        <v>1010.88</v>
      </c>
      <c r="I95" s="72">
        <f t="shared" si="96"/>
        <v>0</v>
      </c>
      <c r="J95" s="73">
        <f t="shared" si="96"/>
        <v>0</v>
      </c>
      <c r="K95" s="72">
        <f t="shared" si="82"/>
        <v>52</v>
      </c>
      <c r="L95" s="72">
        <f t="shared" si="97"/>
        <v>0</v>
      </c>
      <c r="M95" s="73">
        <f t="shared" si="97"/>
        <v>0</v>
      </c>
      <c r="N95" s="72">
        <f t="shared" si="84"/>
        <v>52</v>
      </c>
      <c r="O95" s="73">
        <f t="shared" si="85"/>
        <v>1010.88</v>
      </c>
      <c r="P95" s="81"/>
      <c r="Q95" s="73">
        <f t="shared" si="86"/>
        <v>0</v>
      </c>
      <c r="R95" s="72"/>
      <c r="S95" s="73">
        <f t="shared" si="87"/>
        <v>0</v>
      </c>
      <c r="T95" s="72"/>
      <c r="U95" s="82">
        <f t="shared" si="88"/>
        <v>0</v>
      </c>
      <c r="V95" s="152"/>
      <c r="W95" s="104">
        <f t="shared" si="93"/>
        <v>0</v>
      </c>
      <c r="X95" s="111"/>
      <c r="Y95" s="112">
        <f t="shared" si="94"/>
        <v>0</v>
      </c>
      <c r="Z95" s="111"/>
      <c r="AA95" s="112">
        <f t="shared" si="95"/>
        <v>0</v>
      </c>
      <c r="AB95" s="54"/>
      <c r="AC95" s="113"/>
      <c r="AD95" s="54"/>
      <c r="AE95" s="113"/>
      <c r="AF95" s="54"/>
      <c r="AG95" s="113"/>
      <c r="AH95" s="54"/>
      <c r="AI95" s="113"/>
      <c r="AJ95" s="54"/>
      <c r="AK95" s="113"/>
      <c r="AL95" s="54"/>
      <c r="AM95" s="113"/>
      <c r="BR95" s="54"/>
      <c r="BX95" s="54"/>
      <c r="CD95" s="54"/>
    </row>
    <row r="96" spans="1:87" s="114" customFormat="1" ht="16.5" x14ac:dyDescent="0.2">
      <c r="A96" s="64">
        <v>68</v>
      </c>
      <c r="B96" s="65" t="s">
        <v>140</v>
      </c>
      <c r="C96" s="66" t="s">
        <v>141</v>
      </c>
      <c r="D96" s="67" t="s">
        <v>57</v>
      </c>
      <c r="E96" s="68">
        <v>52</v>
      </c>
      <c r="F96" s="80"/>
      <c r="G96" s="151">
        <v>26.81</v>
      </c>
      <c r="H96" s="178">
        <f t="shared" si="92"/>
        <v>1394.12</v>
      </c>
      <c r="I96" s="72">
        <f t="shared" si="96"/>
        <v>0</v>
      </c>
      <c r="J96" s="73">
        <f t="shared" si="96"/>
        <v>0</v>
      </c>
      <c r="K96" s="72">
        <f t="shared" si="82"/>
        <v>52</v>
      </c>
      <c r="L96" s="72">
        <f t="shared" si="97"/>
        <v>0</v>
      </c>
      <c r="M96" s="73">
        <f t="shared" si="97"/>
        <v>0</v>
      </c>
      <c r="N96" s="72">
        <f t="shared" si="84"/>
        <v>52</v>
      </c>
      <c r="O96" s="73">
        <f t="shared" si="85"/>
        <v>1394.12</v>
      </c>
      <c r="P96" s="81"/>
      <c r="Q96" s="73">
        <f t="shared" si="86"/>
        <v>0</v>
      </c>
      <c r="R96" s="72"/>
      <c r="S96" s="73">
        <f t="shared" si="87"/>
        <v>0</v>
      </c>
      <c r="T96" s="72"/>
      <c r="U96" s="82">
        <f t="shared" si="88"/>
        <v>0</v>
      </c>
      <c r="V96" s="152"/>
      <c r="W96" s="104">
        <f t="shared" si="93"/>
        <v>0</v>
      </c>
      <c r="X96" s="111"/>
      <c r="Y96" s="112">
        <f t="shared" si="94"/>
        <v>0</v>
      </c>
      <c r="Z96" s="111"/>
      <c r="AA96" s="112">
        <f t="shared" si="95"/>
        <v>0</v>
      </c>
      <c r="AB96" s="54"/>
      <c r="AC96" s="113"/>
      <c r="AD96" s="54"/>
      <c r="AE96" s="113"/>
      <c r="AF96" s="54"/>
      <c r="AG96" s="113"/>
      <c r="AH96" s="54"/>
      <c r="AI96" s="113"/>
      <c r="AJ96" s="54"/>
      <c r="AK96" s="113"/>
      <c r="AL96" s="54"/>
      <c r="AM96" s="113"/>
      <c r="BR96" s="54"/>
      <c r="BX96" s="54"/>
      <c r="CD96" s="54"/>
    </row>
    <row r="97" spans="1:87" s="109" customFormat="1" ht="16.5" x14ac:dyDescent="0.3">
      <c r="A97" s="64">
        <v>69</v>
      </c>
      <c r="B97" s="65" t="s">
        <v>142</v>
      </c>
      <c r="C97" s="66" t="s">
        <v>143</v>
      </c>
      <c r="D97" s="67" t="s">
        <v>57</v>
      </c>
      <c r="E97" s="68">
        <v>155</v>
      </c>
      <c r="F97" s="69"/>
      <c r="G97" s="151">
        <v>29.08</v>
      </c>
      <c r="H97" s="178">
        <f t="shared" si="92"/>
        <v>4507.3999999999996</v>
      </c>
      <c r="I97" s="72">
        <f t="shared" si="96"/>
        <v>0</v>
      </c>
      <c r="J97" s="73">
        <f t="shared" si="96"/>
        <v>0</v>
      </c>
      <c r="K97" s="72">
        <f t="shared" si="82"/>
        <v>155</v>
      </c>
      <c r="L97" s="72">
        <f t="shared" si="97"/>
        <v>0</v>
      </c>
      <c r="M97" s="73">
        <f t="shared" si="97"/>
        <v>0</v>
      </c>
      <c r="N97" s="72">
        <f t="shared" si="84"/>
        <v>155</v>
      </c>
      <c r="O97" s="73">
        <f t="shared" si="85"/>
        <v>4507.3999999999996</v>
      </c>
      <c r="P97" s="81"/>
      <c r="Q97" s="73">
        <f t="shared" si="86"/>
        <v>0</v>
      </c>
      <c r="R97" s="72"/>
      <c r="S97" s="73">
        <f t="shared" si="87"/>
        <v>0</v>
      </c>
      <c r="T97" s="72"/>
      <c r="U97" s="82">
        <f t="shared" si="88"/>
        <v>0</v>
      </c>
      <c r="V97" s="152"/>
      <c r="W97" s="104">
        <f t="shared" si="93"/>
        <v>0</v>
      </c>
      <c r="X97" s="105"/>
      <c r="Y97" s="106">
        <f t="shared" si="94"/>
        <v>0</v>
      </c>
      <c r="Z97" s="105"/>
      <c r="AA97" s="106">
        <f t="shared" si="95"/>
        <v>0</v>
      </c>
      <c r="AB97" s="107"/>
      <c r="AC97" s="108"/>
      <c r="AD97" s="107"/>
      <c r="AE97" s="108"/>
      <c r="AF97" s="107"/>
      <c r="AG97" s="108"/>
      <c r="AH97" s="107"/>
      <c r="AI97" s="108"/>
      <c r="AJ97" s="107"/>
      <c r="AK97" s="108"/>
      <c r="AL97" s="107"/>
      <c r="AM97" s="108"/>
      <c r="AN97" s="107"/>
      <c r="AO97" s="108"/>
      <c r="AP97" s="107"/>
      <c r="AQ97" s="108"/>
      <c r="AR97" s="107"/>
      <c r="AS97" s="108"/>
      <c r="AT97" s="107"/>
      <c r="AU97" s="108"/>
      <c r="AW97" s="108"/>
      <c r="AY97" s="108"/>
      <c r="BA97" s="108"/>
      <c r="BC97" s="108"/>
      <c r="BE97" s="108"/>
      <c r="BG97" s="108"/>
      <c r="BI97" s="108"/>
      <c r="BK97" s="108"/>
      <c r="BM97" s="108"/>
      <c r="BO97" s="108"/>
      <c r="BQ97" s="108"/>
      <c r="BR97" s="107"/>
      <c r="BS97" s="108"/>
      <c r="BU97" s="108"/>
      <c r="BW97" s="108"/>
      <c r="BX97" s="107"/>
      <c r="BY97" s="108"/>
      <c r="CA97" s="108"/>
      <c r="CC97" s="108"/>
      <c r="CD97" s="107"/>
      <c r="CE97" s="108"/>
      <c r="CG97" s="108"/>
      <c r="CI97" s="108"/>
    </row>
    <row r="98" spans="1:87" s="109" customFormat="1" ht="16.5" x14ac:dyDescent="0.3">
      <c r="A98" s="64">
        <v>70</v>
      </c>
      <c r="B98" s="65" t="s">
        <v>144</v>
      </c>
      <c r="C98" s="66" t="s">
        <v>145</v>
      </c>
      <c r="D98" s="67" t="s">
        <v>57</v>
      </c>
      <c r="E98" s="68">
        <v>155</v>
      </c>
      <c r="F98" s="69"/>
      <c r="G98" s="151">
        <v>38.270000000000003</v>
      </c>
      <c r="H98" s="178">
        <f t="shared" si="92"/>
        <v>5931.85</v>
      </c>
      <c r="I98" s="72">
        <f t="shared" si="96"/>
        <v>0</v>
      </c>
      <c r="J98" s="73">
        <f t="shared" si="96"/>
        <v>0</v>
      </c>
      <c r="K98" s="72">
        <f t="shared" si="82"/>
        <v>155</v>
      </c>
      <c r="L98" s="72">
        <f t="shared" si="97"/>
        <v>0</v>
      </c>
      <c r="M98" s="73">
        <f t="shared" si="97"/>
        <v>0</v>
      </c>
      <c r="N98" s="72">
        <f t="shared" si="84"/>
        <v>155</v>
      </c>
      <c r="O98" s="73">
        <f t="shared" si="85"/>
        <v>5931.85</v>
      </c>
      <c r="P98" s="81"/>
      <c r="Q98" s="73">
        <f t="shared" si="86"/>
        <v>0</v>
      </c>
      <c r="R98" s="72"/>
      <c r="S98" s="73">
        <f t="shared" si="87"/>
        <v>0</v>
      </c>
      <c r="T98" s="72"/>
      <c r="U98" s="82">
        <f t="shared" si="88"/>
        <v>0</v>
      </c>
      <c r="V98" s="152"/>
      <c r="W98" s="104">
        <f t="shared" si="93"/>
        <v>0</v>
      </c>
      <c r="X98" s="105"/>
      <c r="Y98" s="106">
        <f t="shared" si="94"/>
        <v>0</v>
      </c>
      <c r="Z98" s="105"/>
      <c r="AA98" s="106">
        <f t="shared" si="95"/>
        <v>0</v>
      </c>
      <c r="AB98" s="107"/>
      <c r="AC98" s="108"/>
      <c r="AD98" s="107"/>
      <c r="AE98" s="108"/>
      <c r="AF98" s="107"/>
      <c r="AG98" s="108"/>
      <c r="AH98" s="107"/>
      <c r="AI98" s="108"/>
      <c r="AJ98" s="107"/>
      <c r="AK98" s="108"/>
      <c r="AL98" s="107"/>
      <c r="AM98" s="108"/>
      <c r="AN98" s="107"/>
      <c r="AO98" s="108"/>
      <c r="AP98" s="107"/>
      <c r="AQ98" s="108"/>
      <c r="AR98" s="107"/>
      <c r="AS98" s="108"/>
      <c r="AT98" s="107"/>
      <c r="AU98" s="108"/>
      <c r="AW98" s="108"/>
      <c r="AY98" s="108"/>
      <c r="BA98" s="108"/>
      <c r="BC98" s="108"/>
      <c r="BE98" s="108"/>
      <c r="BG98" s="108"/>
      <c r="BI98" s="108"/>
      <c r="BK98" s="108"/>
      <c r="BM98" s="108"/>
      <c r="BO98" s="108"/>
      <c r="BQ98" s="108"/>
      <c r="BR98" s="107"/>
      <c r="BS98" s="108"/>
      <c r="BU98" s="108"/>
      <c r="BW98" s="108"/>
      <c r="BX98" s="107"/>
      <c r="BY98" s="108"/>
      <c r="CA98" s="108"/>
      <c r="CC98" s="108"/>
      <c r="CD98" s="107"/>
      <c r="CE98" s="108"/>
      <c r="CG98" s="108"/>
      <c r="CI98" s="108"/>
    </row>
    <row r="99" spans="1:87" s="114" customFormat="1" ht="16.5" x14ac:dyDescent="0.2">
      <c r="A99" s="64">
        <v>71</v>
      </c>
      <c r="B99" s="65" t="s">
        <v>146</v>
      </c>
      <c r="C99" s="66" t="s">
        <v>147</v>
      </c>
      <c r="D99" s="67" t="s">
        <v>57</v>
      </c>
      <c r="E99" s="68">
        <v>4</v>
      </c>
      <c r="F99" s="80"/>
      <c r="G99" s="151">
        <v>654.99</v>
      </c>
      <c r="H99" s="178">
        <f t="shared" si="92"/>
        <v>2619.96</v>
      </c>
      <c r="I99" s="72">
        <f t="shared" si="96"/>
        <v>0</v>
      </c>
      <c r="J99" s="73">
        <f t="shared" si="96"/>
        <v>0</v>
      </c>
      <c r="K99" s="72">
        <f t="shared" si="82"/>
        <v>4</v>
      </c>
      <c r="L99" s="72">
        <f t="shared" si="97"/>
        <v>0</v>
      </c>
      <c r="M99" s="73">
        <f t="shared" si="97"/>
        <v>0</v>
      </c>
      <c r="N99" s="72">
        <f t="shared" si="84"/>
        <v>4</v>
      </c>
      <c r="O99" s="73">
        <f t="shared" si="85"/>
        <v>2619.96</v>
      </c>
      <c r="P99" s="81"/>
      <c r="Q99" s="73">
        <f t="shared" si="86"/>
        <v>0</v>
      </c>
      <c r="R99" s="72"/>
      <c r="S99" s="73">
        <f t="shared" si="87"/>
        <v>0</v>
      </c>
      <c r="T99" s="72"/>
      <c r="U99" s="82">
        <f t="shared" si="88"/>
        <v>0</v>
      </c>
      <c r="V99" s="152"/>
      <c r="W99" s="104">
        <f t="shared" si="93"/>
        <v>0</v>
      </c>
      <c r="X99" s="111"/>
      <c r="Y99" s="112">
        <f t="shared" si="94"/>
        <v>0</v>
      </c>
      <c r="Z99" s="111"/>
      <c r="AA99" s="112">
        <f t="shared" si="95"/>
        <v>0</v>
      </c>
      <c r="AB99" s="54"/>
      <c r="AC99" s="113"/>
      <c r="AD99" s="54"/>
      <c r="AE99" s="113"/>
      <c r="AF99" s="54"/>
      <c r="AG99" s="113"/>
      <c r="AH99" s="54"/>
      <c r="AI99" s="113"/>
      <c r="AJ99" s="54"/>
      <c r="AK99" s="113"/>
      <c r="AL99" s="54"/>
      <c r="AM99" s="113"/>
      <c r="BR99" s="54"/>
      <c r="BX99" s="54"/>
      <c r="CD99" s="54"/>
    </row>
    <row r="100" spans="1:87" s="114" customFormat="1" ht="16.5" x14ac:dyDescent="0.2">
      <c r="A100" s="64">
        <v>72</v>
      </c>
      <c r="B100" s="65" t="s">
        <v>148</v>
      </c>
      <c r="C100" s="66" t="s">
        <v>149</v>
      </c>
      <c r="D100" s="67" t="s">
        <v>57</v>
      </c>
      <c r="E100" s="68">
        <v>4</v>
      </c>
      <c r="F100" s="80"/>
      <c r="G100" s="151">
        <v>127.8</v>
      </c>
      <c r="H100" s="178">
        <f t="shared" si="92"/>
        <v>511.2</v>
      </c>
      <c r="I100" s="72">
        <f t="shared" si="96"/>
        <v>0</v>
      </c>
      <c r="J100" s="73">
        <f t="shared" si="96"/>
        <v>0</v>
      </c>
      <c r="K100" s="72">
        <f t="shared" si="82"/>
        <v>4</v>
      </c>
      <c r="L100" s="72">
        <f t="shared" si="97"/>
        <v>0</v>
      </c>
      <c r="M100" s="73">
        <f t="shared" si="97"/>
        <v>0</v>
      </c>
      <c r="N100" s="72">
        <f t="shared" si="84"/>
        <v>4</v>
      </c>
      <c r="O100" s="73">
        <f t="shared" si="85"/>
        <v>511.2</v>
      </c>
      <c r="P100" s="81"/>
      <c r="Q100" s="73">
        <f t="shared" si="86"/>
        <v>0</v>
      </c>
      <c r="R100" s="72"/>
      <c r="S100" s="73">
        <f t="shared" si="87"/>
        <v>0</v>
      </c>
      <c r="T100" s="72"/>
      <c r="U100" s="82">
        <f t="shared" si="88"/>
        <v>0</v>
      </c>
      <c r="V100" s="152"/>
      <c r="W100" s="104">
        <f t="shared" si="93"/>
        <v>0</v>
      </c>
      <c r="X100" s="111"/>
      <c r="Y100" s="112">
        <f t="shared" si="94"/>
        <v>0</v>
      </c>
      <c r="Z100" s="111"/>
      <c r="AA100" s="112">
        <f t="shared" si="95"/>
        <v>0</v>
      </c>
      <c r="AB100" s="54"/>
      <c r="AC100" s="113"/>
      <c r="AD100" s="54"/>
      <c r="AE100" s="113"/>
      <c r="AF100" s="54"/>
      <c r="AG100" s="113"/>
      <c r="AH100" s="54"/>
      <c r="AI100" s="113"/>
      <c r="AJ100" s="54"/>
      <c r="AK100" s="113"/>
      <c r="AL100" s="54"/>
      <c r="AM100" s="113"/>
      <c r="BR100" s="54"/>
      <c r="BX100" s="54"/>
      <c r="CD100" s="54"/>
    </row>
    <row r="101" spans="1:87" s="109" customFormat="1" ht="16.5" x14ac:dyDescent="0.3">
      <c r="A101" s="64">
        <v>73</v>
      </c>
      <c r="B101" s="65" t="s">
        <v>150</v>
      </c>
      <c r="C101" s="66" t="s">
        <v>151</v>
      </c>
      <c r="D101" s="67" t="s">
        <v>57</v>
      </c>
      <c r="E101" s="68">
        <v>8</v>
      </c>
      <c r="F101" s="69"/>
      <c r="G101" s="151">
        <v>77.790000000000006</v>
      </c>
      <c r="H101" s="178">
        <f t="shared" si="92"/>
        <v>622.32000000000005</v>
      </c>
      <c r="I101" s="72">
        <f t="shared" si="96"/>
        <v>0</v>
      </c>
      <c r="J101" s="73">
        <f t="shared" si="96"/>
        <v>0</v>
      </c>
      <c r="K101" s="72">
        <f t="shared" si="82"/>
        <v>8</v>
      </c>
      <c r="L101" s="72">
        <f t="shared" si="97"/>
        <v>0</v>
      </c>
      <c r="M101" s="73">
        <f t="shared" si="97"/>
        <v>0</v>
      </c>
      <c r="N101" s="72">
        <f t="shared" si="84"/>
        <v>8</v>
      </c>
      <c r="O101" s="73">
        <f t="shared" si="85"/>
        <v>622.32000000000005</v>
      </c>
      <c r="P101" s="81"/>
      <c r="Q101" s="73">
        <f t="shared" si="86"/>
        <v>0</v>
      </c>
      <c r="R101" s="72"/>
      <c r="S101" s="73">
        <f t="shared" si="87"/>
        <v>0</v>
      </c>
      <c r="T101" s="72"/>
      <c r="U101" s="82">
        <f t="shared" si="88"/>
        <v>0</v>
      </c>
      <c r="V101" s="152"/>
      <c r="W101" s="104">
        <f t="shared" si="93"/>
        <v>0</v>
      </c>
      <c r="X101" s="105"/>
      <c r="Y101" s="106">
        <f t="shared" si="94"/>
        <v>0</v>
      </c>
      <c r="Z101" s="105"/>
      <c r="AA101" s="106">
        <f t="shared" si="95"/>
        <v>0</v>
      </c>
      <c r="AB101" s="107"/>
      <c r="AC101" s="108"/>
      <c r="AD101" s="107"/>
      <c r="AE101" s="108"/>
      <c r="AF101" s="107"/>
      <c r="AG101" s="108"/>
      <c r="AH101" s="107"/>
      <c r="AI101" s="108"/>
      <c r="AJ101" s="107"/>
      <c r="AK101" s="108"/>
      <c r="AL101" s="107"/>
      <c r="AM101" s="108"/>
      <c r="AN101" s="107"/>
      <c r="AO101" s="108"/>
      <c r="AP101" s="107"/>
      <c r="AQ101" s="108"/>
      <c r="AR101" s="107"/>
      <c r="AS101" s="108"/>
      <c r="AT101" s="107"/>
      <c r="AU101" s="108"/>
      <c r="AW101" s="108"/>
      <c r="AY101" s="108"/>
      <c r="BA101" s="108"/>
      <c r="BC101" s="108"/>
      <c r="BE101" s="108"/>
      <c r="BG101" s="108"/>
      <c r="BI101" s="108"/>
      <c r="BK101" s="108"/>
      <c r="BM101" s="108"/>
      <c r="BO101" s="108"/>
      <c r="BQ101" s="108"/>
      <c r="BR101" s="107"/>
      <c r="BS101" s="108"/>
      <c r="BU101" s="108"/>
      <c r="BW101" s="108"/>
      <c r="BX101" s="107"/>
      <c r="BY101" s="108"/>
      <c r="CA101" s="108"/>
      <c r="CC101" s="108"/>
      <c r="CD101" s="107"/>
      <c r="CE101" s="108"/>
      <c r="CG101" s="108"/>
      <c r="CI101" s="108"/>
    </row>
    <row r="102" spans="1:87" s="114" customFormat="1" ht="16.5" x14ac:dyDescent="0.2">
      <c r="A102" s="64">
        <v>74</v>
      </c>
      <c r="B102" s="65" t="s">
        <v>152</v>
      </c>
      <c r="C102" s="66" t="s">
        <v>153</v>
      </c>
      <c r="D102" s="67" t="s">
        <v>57</v>
      </c>
      <c r="E102" s="68">
        <v>8</v>
      </c>
      <c r="F102" s="80"/>
      <c r="G102" s="151">
        <v>23.91</v>
      </c>
      <c r="H102" s="178">
        <f t="shared" si="92"/>
        <v>191.28</v>
      </c>
      <c r="I102" s="72">
        <f t="shared" si="96"/>
        <v>0</v>
      </c>
      <c r="J102" s="73">
        <f t="shared" si="96"/>
        <v>0</v>
      </c>
      <c r="K102" s="72">
        <f t="shared" si="82"/>
        <v>8</v>
      </c>
      <c r="L102" s="72">
        <f t="shared" si="97"/>
        <v>0</v>
      </c>
      <c r="M102" s="73">
        <f t="shared" si="97"/>
        <v>0</v>
      </c>
      <c r="N102" s="72">
        <f t="shared" si="84"/>
        <v>8</v>
      </c>
      <c r="O102" s="73">
        <f t="shared" si="85"/>
        <v>191.28</v>
      </c>
      <c r="P102" s="81"/>
      <c r="Q102" s="73">
        <f t="shared" si="86"/>
        <v>0</v>
      </c>
      <c r="R102" s="72"/>
      <c r="S102" s="73">
        <f t="shared" si="87"/>
        <v>0</v>
      </c>
      <c r="T102" s="72"/>
      <c r="U102" s="82">
        <f t="shared" si="88"/>
        <v>0</v>
      </c>
      <c r="V102" s="152"/>
      <c r="W102" s="104">
        <f t="shared" si="93"/>
        <v>0</v>
      </c>
      <c r="X102" s="111"/>
      <c r="Y102" s="112">
        <f t="shared" si="94"/>
        <v>0</v>
      </c>
      <c r="Z102" s="111"/>
      <c r="AA102" s="112">
        <f t="shared" si="95"/>
        <v>0</v>
      </c>
      <c r="AB102" s="54"/>
      <c r="AC102" s="113"/>
      <c r="AD102" s="54"/>
      <c r="AE102" s="113"/>
      <c r="AF102" s="54"/>
      <c r="AG102" s="113"/>
      <c r="AH102" s="54"/>
      <c r="AI102" s="113"/>
      <c r="AJ102" s="54"/>
      <c r="AK102" s="113"/>
      <c r="AL102" s="54"/>
      <c r="AM102" s="113"/>
      <c r="BR102" s="54"/>
      <c r="BX102" s="54"/>
      <c r="CD102" s="54"/>
    </row>
    <row r="103" spans="1:87" s="114" customFormat="1" ht="16.5" x14ac:dyDescent="0.2">
      <c r="A103" s="64">
        <v>75</v>
      </c>
      <c r="B103" s="65" t="s">
        <v>154</v>
      </c>
      <c r="C103" s="66" t="s">
        <v>155</v>
      </c>
      <c r="D103" s="67" t="s">
        <v>57</v>
      </c>
      <c r="E103" s="68">
        <v>8</v>
      </c>
      <c r="F103" s="80"/>
      <c r="G103" s="151">
        <v>1391.84</v>
      </c>
      <c r="H103" s="178">
        <f t="shared" si="92"/>
        <v>11134.72</v>
      </c>
      <c r="I103" s="72">
        <f t="shared" si="96"/>
        <v>0</v>
      </c>
      <c r="J103" s="73">
        <f t="shared" si="96"/>
        <v>0</v>
      </c>
      <c r="K103" s="72">
        <f t="shared" si="82"/>
        <v>8</v>
      </c>
      <c r="L103" s="72">
        <f t="shared" si="97"/>
        <v>0</v>
      </c>
      <c r="M103" s="73">
        <f t="shared" si="97"/>
        <v>0</v>
      </c>
      <c r="N103" s="72">
        <f t="shared" si="84"/>
        <v>8</v>
      </c>
      <c r="O103" s="73">
        <f t="shared" si="85"/>
        <v>11134.72</v>
      </c>
      <c r="P103" s="81"/>
      <c r="Q103" s="73">
        <f t="shared" si="86"/>
        <v>0</v>
      </c>
      <c r="R103" s="72"/>
      <c r="S103" s="73">
        <f t="shared" si="87"/>
        <v>0</v>
      </c>
      <c r="T103" s="72"/>
      <c r="U103" s="82">
        <f t="shared" si="88"/>
        <v>0</v>
      </c>
      <c r="V103" s="152"/>
      <c r="W103" s="104">
        <f t="shared" si="93"/>
        <v>0</v>
      </c>
      <c r="X103" s="111"/>
      <c r="Y103" s="112">
        <f t="shared" si="94"/>
        <v>0</v>
      </c>
      <c r="Z103" s="111"/>
      <c r="AA103" s="112">
        <f t="shared" si="95"/>
        <v>0</v>
      </c>
      <c r="AB103" s="54"/>
      <c r="AC103" s="113"/>
      <c r="AD103" s="54"/>
      <c r="AE103" s="113"/>
      <c r="AF103" s="54"/>
      <c r="AG103" s="113"/>
      <c r="AH103" s="54"/>
      <c r="AI103" s="113"/>
      <c r="AJ103" s="54"/>
      <c r="AK103" s="113"/>
      <c r="AL103" s="54"/>
      <c r="AM103" s="113"/>
      <c r="BR103" s="54"/>
      <c r="BX103" s="54"/>
      <c r="CD103" s="54"/>
    </row>
    <row r="104" spans="1:87" s="109" customFormat="1" ht="16.5" x14ac:dyDescent="0.3">
      <c r="A104" s="64">
        <v>76</v>
      </c>
      <c r="B104" s="65" t="s">
        <v>156</v>
      </c>
      <c r="C104" s="66" t="s">
        <v>157</v>
      </c>
      <c r="D104" s="67" t="s">
        <v>57</v>
      </c>
      <c r="E104" s="68">
        <v>8</v>
      </c>
      <c r="F104" s="69"/>
      <c r="G104" s="151">
        <v>231.97</v>
      </c>
      <c r="H104" s="178">
        <f t="shared" si="92"/>
        <v>1855.76</v>
      </c>
      <c r="I104" s="72">
        <f t="shared" si="96"/>
        <v>0</v>
      </c>
      <c r="J104" s="73">
        <f t="shared" si="96"/>
        <v>0</v>
      </c>
      <c r="K104" s="72">
        <f t="shared" si="82"/>
        <v>8</v>
      </c>
      <c r="L104" s="72">
        <f t="shared" si="97"/>
        <v>0</v>
      </c>
      <c r="M104" s="73">
        <f t="shared" si="97"/>
        <v>0</v>
      </c>
      <c r="N104" s="72">
        <f t="shared" si="84"/>
        <v>8</v>
      </c>
      <c r="O104" s="73">
        <f t="shared" si="85"/>
        <v>1855.76</v>
      </c>
      <c r="P104" s="81"/>
      <c r="Q104" s="73">
        <f t="shared" si="86"/>
        <v>0</v>
      </c>
      <c r="R104" s="72"/>
      <c r="S104" s="73">
        <f t="shared" si="87"/>
        <v>0</v>
      </c>
      <c r="T104" s="72"/>
      <c r="U104" s="82">
        <f t="shared" si="88"/>
        <v>0</v>
      </c>
      <c r="V104" s="152"/>
      <c r="W104" s="104">
        <f t="shared" si="93"/>
        <v>0</v>
      </c>
      <c r="X104" s="105"/>
      <c r="Y104" s="106">
        <f t="shared" si="94"/>
        <v>0</v>
      </c>
      <c r="Z104" s="105"/>
      <c r="AA104" s="106">
        <f t="shared" si="95"/>
        <v>0</v>
      </c>
      <c r="AB104" s="107"/>
      <c r="AC104" s="108"/>
      <c r="AD104" s="107"/>
      <c r="AE104" s="108"/>
      <c r="AF104" s="107"/>
      <c r="AG104" s="108"/>
      <c r="AH104" s="107"/>
      <c r="AI104" s="108"/>
      <c r="AJ104" s="107"/>
      <c r="AK104" s="108"/>
      <c r="AL104" s="107"/>
      <c r="AM104" s="108"/>
      <c r="AN104" s="107"/>
      <c r="AO104" s="108"/>
      <c r="AP104" s="107"/>
      <c r="AQ104" s="108"/>
      <c r="AR104" s="107"/>
      <c r="AS104" s="108"/>
      <c r="AT104" s="107"/>
      <c r="AU104" s="108"/>
      <c r="AW104" s="108"/>
      <c r="AY104" s="108"/>
      <c r="BA104" s="108"/>
      <c r="BC104" s="108"/>
      <c r="BE104" s="108"/>
      <c r="BG104" s="108"/>
      <c r="BI104" s="108"/>
      <c r="BK104" s="108"/>
      <c r="BM104" s="108"/>
      <c r="BO104" s="108"/>
      <c r="BQ104" s="108"/>
      <c r="BR104" s="107"/>
      <c r="BS104" s="108"/>
      <c r="BU104" s="108"/>
      <c r="BW104" s="108"/>
      <c r="BX104" s="107"/>
      <c r="BY104" s="108"/>
      <c r="CA104" s="108"/>
      <c r="CC104" s="108"/>
      <c r="CD104" s="107"/>
      <c r="CE104" s="108"/>
      <c r="CG104" s="108"/>
      <c r="CI104" s="108"/>
    </row>
    <row r="105" spans="1:87" s="109" customFormat="1" ht="16.5" x14ac:dyDescent="0.3">
      <c r="A105" s="64">
        <v>77</v>
      </c>
      <c r="B105" s="65" t="s">
        <v>158</v>
      </c>
      <c r="C105" s="66" t="s">
        <v>159</v>
      </c>
      <c r="D105" s="67" t="s">
        <v>57</v>
      </c>
      <c r="E105" s="68">
        <v>413</v>
      </c>
      <c r="F105" s="69"/>
      <c r="G105" s="151">
        <v>63.56</v>
      </c>
      <c r="H105" s="178">
        <f t="shared" si="92"/>
        <v>26250.28</v>
      </c>
      <c r="I105" s="72">
        <f t="shared" si="96"/>
        <v>0</v>
      </c>
      <c r="J105" s="73">
        <f t="shared" si="96"/>
        <v>0</v>
      </c>
      <c r="K105" s="72">
        <f t="shared" si="82"/>
        <v>413</v>
      </c>
      <c r="L105" s="72">
        <f t="shared" si="97"/>
        <v>0</v>
      </c>
      <c r="M105" s="73">
        <f t="shared" si="97"/>
        <v>0</v>
      </c>
      <c r="N105" s="72">
        <f t="shared" si="84"/>
        <v>413</v>
      </c>
      <c r="O105" s="73">
        <f t="shared" si="85"/>
        <v>26250.28</v>
      </c>
      <c r="P105" s="81"/>
      <c r="Q105" s="73">
        <f t="shared" si="86"/>
        <v>0</v>
      </c>
      <c r="R105" s="72"/>
      <c r="S105" s="73">
        <f t="shared" si="87"/>
        <v>0</v>
      </c>
      <c r="T105" s="72"/>
      <c r="U105" s="82">
        <f t="shared" si="88"/>
        <v>0</v>
      </c>
      <c r="V105" s="152"/>
      <c r="W105" s="104">
        <f t="shared" si="93"/>
        <v>0</v>
      </c>
      <c r="X105" s="105"/>
      <c r="Y105" s="106">
        <f t="shared" si="94"/>
        <v>0</v>
      </c>
      <c r="Z105" s="105"/>
      <c r="AA105" s="106">
        <f t="shared" si="95"/>
        <v>0</v>
      </c>
      <c r="AB105" s="107"/>
      <c r="AC105" s="108"/>
      <c r="AD105" s="107"/>
      <c r="AE105" s="108"/>
      <c r="AF105" s="107"/>
      <c r="AG105" s="108"/>
      <c r="AH105" s="107"/>
      <c r="AI105" s="108"/>
      <c r="AJ105" s="107"/>
      <c r="AK105" s="108"/>
      <c r="AL105" s="107"/>
      <c r="AM105" s="108"/>
      <c r="AN105" s="107"/>
      <c r="AO105" s="108"/>
      <c r="AP105" s="107"/>
      <c r="AQ105" s="108"/>
      <c r="AR105" s="107"/>
      <c r="AS105" s="108"/>
      <c r="AT105" s="107"/>
      <c r="AU105" s="108"/>
      <c r="AW105" s="108"/>
      <c r="AY105" s="108"/>
      <c r="BA105" s="108"/>
      <c r="BC105" s="108"/>
      <c r="BE105" s="108"/>
      <c r="BG105" s="108"/>
      <c r="BI105" s="108"/>
      <c r="BK105" s="108"/>
      <c r="BM105" s="108"/>
      <c r="BO105" s="108"/>
      <c r="BQ105" s="108"/>
      <c r="BR105" s="107"/>
      <c r="BS105" s="108"/>
      <c r="BU105" s="108"/>
      <c r="BW105" s="108"/>
      <c r="BX105" s="107"/>
      <c r="BY105" s="108"/>
      <c r="CA105" s="108"/>
      <c r="CC105" s="108"/>
      <c r="CD105" s="107"/>
      <c r="CE105" s="108"/>
      <c r="CG105" s="108"/>
      <c r="CI105" s="108"/>
    </row>
    <row r="106" spans="1:87" s="114" customFormat="1" ht="33" x14ac:dyDescent="0.2">
      <c r="A106" s="64">
        <v>78</v>
      </c>
      <c r="B106" s="65" t="s">
        <v>160</v>
      </c>
      <c r="C106" s="66" t="s">
        <v>161</v>
      </c>
      <c r="D106" s="67" t="s">
        <v>57</v>
      </c>
      <c r="E106" s="68">
        <v>413</v>
      </c>
      <c r="F106" s="80"/>
      <c r="G106" s="151">
        <v>33.369999999999997</v>
      </c>
      <c r="H106" s="178">
        <f t="shared" si="92"/>
        <v>13781.81</v>
      </c>
      <c r="I106" s="72">
        <f t="shared" si="96"/>
        <v>0</v>
      </c>
      <c r="J106" s="73">
        <f t="shared" si="96"/>
        <v>0</v>
      </c>
      <c r="K106" s="72">
        <f t="shared" si="82"/>
        <v>413</v>
      </c>
      <c r="L106" s="72">
        <f t="shared" si="97"/>
        <v>0</v>
      </c>
      <c r="M106" s="73">
        <f t="shared" si="97"/>
        <v>0</v>
      </c>
      <c r="N106" s="72">
        <f t="shared" si="84"/>
        <v>413</v>
      </c>
      <c r="O106" s="73">
        <f t="shared" si="85"/>
        <v>13781.81</v>
      </c>
      <c r="P106" s="81"/>
      <c r="Q106" s="73">
        <f t="shared" si="86"/>
        <v>0</v>
      </c>
      <c r="R106" s="72"/>
      <c r="S106" s="73">
        <f t="shared" si="87"/>
        <v>0</v>
      </c>
      <c r="T106" s="72"/>
      <c r="U106" s="82">
        <f t="shared" si="88"/>
        <v>0</v>
      </c>
      <c r="V106" s="152"/>
      <c r="W106" s="104">
        <f t="shared" si="93"/>
        <v>0</v>
      </c>
      <c r="X106" s="111"/>
      <c r="Y106" s="112">
        <f t="shared" si="94"/>
        <v>0</v>
      </c>
      <c r="Z106" s="111"/>
      <c r="AA106" s="112">
        <f t="shared" si="95"/>
        <v>0</v>
      </c>
      <c r="AB106" s="54"/>
      <c r="AC106" s="113"/>
      <c r="AD106" s="54"/>
      <c r="AE106" s="113"/>
      <c r="AF106" s="54"/>
      <c r="AG106" s="113"/>
      <c r="AH106" s="54"/>
      <c r="AI106" s="113"/>
      <c r="AJ106" s="54"/>
      <c r="AK106" s="113"/>
      <c r="AL106" s="54"/>
      <c r="AM106" s="113"/>
      <c r="BR106" s="54"/>
      <c r="BX106" s="54"/>
      <c r="CD106" s="54"/>
    </row>
    <row r="107" spans="1:87" s="114" customFormat="1" ht="16.5" x14ac:dyDescent="0.2">
      <c r="A107" s="64">
        <v>79</v>
      </c>
      <c r="B107" s="65" t="s">
        <v>162</v>
      </c>
      <c r="C107" s="66" t="s">
        <v>163</v>
      </c>
      <c r="D107" s="67" t="s">
        <v>57</v>
      </c>
      <c r="E107" s="68">
        <v>825</v>
      </c>
      <c r="F107" s="80"/>
      <c r="G107" s="151">
        <v>15.15</v>
      </c>
      <c r="H107" s="178">
        <f t="shared" si="92"/>
        <v>12498.75</v>
      </c>
      <c r="I107" s="72">
        <f t="shared" si="96"/>
        <v>0</v>
      </c>
      <c r="J107" s="73">
        <f t="shared" si="96"/>
        <v>0</v>
      </c>
      <c r="K107" s="72">
        <f t="shared" si="82"/>
        <v>825</v>
      </c>
      <c r="L107" s="72">
        <f t="shared" si="97"/>
        <v>0</v>
      </c>
      <c r="M107" s="73">
        <f t="shared" si="97"/>
        <v>0</v>
      </c>
      <c r="N107" s="72">
        <f t="shared" si="84"/>
        <v>825</v>
      </c>
      <c r="O107" s="73">
        <f t="shared" si="85"/>
        <v>12498.75</v>
      </c>
      <c r="P107" s="81"/>
      <c r="Q107" s="73">
        <f t="shared" si="86"/>
        <v>0</v>
      </c>
      <c r="R107" s="72"/>
      <c r="S107" s="73">
        <f t="shared" si="87"/>
        <v>0</v>
      </c>
      <c r="T107" s="72"/>
      <c r="U107" s="82">
        <f t="shared" si="88"/>
        <v>0</v>
      </c>
      <c r="V107" s="152"/>
      <c r="W107" s="104">
        <f t="shared" si="93"/>
        <v>0</v>
      </c>
      <c r="X107" s="111"/>
      <c r="Y107" s="112">
        <f t="shared" si="94"/>
        <v>0</v>
      </c>
      <c r="Z107" s="111"/>
      <c r="AA107" s="112">
        <f t="shared" si="95"/>
        <v>0</v>
      </c>
      <c r="AB107" s="54"/>
      <c r="AC107" s="113"/>
      <c r="AD107" s="54"/>
      <c r="AE107" s="113"/>
      <c r="AF107" s="54"/>
      <c r="AG107" s="113"/>
      <c r="AH107" s="54"/>
      <c r="AI107" s="113"/>
      <c r="AJ107" s="54"/>
      <c r="AK107" s="113"/>
      <c r="AL107" s="54"/>
      <c r="AM107" s="113"/>
      <c r="BR107" s="54"/>
      <c r="BX107" s="54"/>
      <c r="CD107" s="54"/>
    </row>
    <row r="108" spans="1:87" s="109" customFormat="1" ht="33" x14ac:dyDescent="0.3">
      <c r="A108" s="64">
        <v>80</v>
      </c>
      <c r="B108" s="65" t="s">
        <v>164</v>
      </c>
      <c r="C108" s="66" t="s">
        <v>165</v>
      </c>
      <c r="D108" s="67" t="s">
        <v>46</v>
      </c>
      <c r="E108" s="68">
        <v>206</v>
      </c>
      <c r="F108" s="69"/>
      <c r="G108" s="151">
        <v>88.56</v>
      </c>
      <c r="H108" s="178">
        <f t="shared" si="92"/>
        <v>18243.36</v>
      </c>
      <c r="I108" s="72">
        <f t="shared" si="96"/>
        <v>0</v>
      </c>
      <c r="J108" s="73">
        <f t="shared" si="96"/>
        <v>0</v>
      </c>
      <c r="K108" s="72">
        <f t="shared" si="82"/>
        <v>206</v>
      </c>
      <c r="L108" s="72">
        <f t="shared" si="97"/>
        <v>0</v>
      </c>
      <c r="M108" s="73">
        <f t="shared" si="97"/>
        <v>0</v>
      </c>
      <c r="N108" s="72">
        <f t="shared" si="84"/>
        <v>206</v>
      </c>
      <c r="O108" s="73">
        <f t="shared" si="85"/>
        <v>18243.36</v>
      </c>
      <c r="P108" s="81"/>
      <c r="Q108" s="73">
        <f t="shared" si="86"/>
        <v>0</v>
      </c>
      <c r="R108" s="72"/>
      <c r="S108" s="73">
        <f t="shared" si="87"/>
        <v>0</v>
      </c>
      <c r="T108" s="72"/>
      <c r="U108" s="82">
        <f t="shared" si="88"/>
        <v>0</v>
      </c>
      <c r="V108" s="152"/>
      <c r="W108" s="104">
        <f t="shared" si="93"/>
        <v>0</v>
      </c>
      <c r="X108" s="105"/>
      <c r="Y108" s="106">
        <f t="shared" si="94"/>
        <v>0</v>
      </c>
      <c r="Z108" s="105"/>
      <c r="AA108" s="106">
        <f t="shared" si="95"/>
        <v>0</v>
      </c>
      <c r="AB108" s="107"/>
      <c r="AC108" s="108"/>
      <c r="AD108" s="107"/>
      <c r="AE108" s="108"/>
      <c r="AF108" s="107"/>
      <c r="AG108" s="108"/>
      <c r="AH108" s="107"/>
      <c r="AI108" s="108"/>
      <c r="AJ108" s="107"/>
      <c r="AK108" s="108"/>
      <c r="AL108" s="107"/>
      <c r="AM108" s="108"/>
      <c r="AN108" s="107"/>
      <c r="AO108" s="108"/>
      <c r="AP108" s="107"/>
      <c r="AQ108" s="108"/>
      <c r="AR108" s="107"/>
      <c r="AS108" s="108"/>
      <c r="AT108" s="107"/>
      <c r="AU108" s="108"/>
      <c r="AW108" s="108"/>
      <c r="AY108" s="108"/>
      <c r="BA108" s="108"/>
      <c r="BC108" s="108"/>
      <c r="BE108" s="108"/>
      <c r="BG108" s="108"/>
      <c r="BI108" s="108"/>
      <c r="BK108" s="108"/>
      <c r="BM108" s="108"/>
      <c r="BO108" s="108"/>
      <c r="BQ108" s="108"/>
      <c r="BR108" s="107"/>
      <c r="BS108" s="108"/>
      <c r="BU108" s="108"/>
      <c r="BW108" s="108"/>
      <c r="BX108" s="107"/>
      <c r="BY108" s="108"/>
      <c r="CA108" s="108"/>
      <c r="CC108" s="108"/>
      <c r="CD108" s="107"/>
      <c r="CE108" s="108"/>
      <c r="CG108" s="108"/>
      <c r="CI108" s="108"/>
    </row>
    <row r="109" spans="1:87" s="114" customFormat="1" ht="16.5" x14ac:dyDescent="0.2">
      <c r="A109" s="64">
        <v>81</v>
      </c>
      <c r="B109" s="65" t="s">
        <v>166</v>
      </c>
      <c r="C109" s="66" t="s">
        <v>167</v>
      </c>
      <c r="D109" s="67" t="s">
        <v>57</v>
      </c>
      <c r="E109" s="68">
        <v>413</v>
      </c>
      <c r="F109" s="80"/>
      <c r="G109" s="151">
        <v>77.489999999999995</v>
      </c>
      <c r="H109" s="178">
        <f t="shared" si="92"/>
        <v>32003.37</v>
      </c>
      <c r="I109" s="72">
        <f t="shared" si="96"/>
        <v>0</v>
      </c>
      <c r="J109" s="73">
        <f t="shared" si="96"/>
        <v>0</v>
      </c>
      <c r="K109" s="72">
        <f t="shared" si="82"/>
        <v>413</v>
      </c>
      <c r="L109" s="72">
        <f t="shared" si="97"/>
        <v>0</v>
      </c>
      <c r="M109" s="73">
        <f t="shared" si="97"/>
        <v>0</v>
      </c>
      <c r="N109" s="72">
        <f t="shared" si="84"/>
        <v>413</v>
      </c>
      <c r="O109" s="73">
        <f t="shared" si="85"/>
        <v>32003.37</v>
      </c>
      <c r="P109" s="81"/>
      <c r="Q109" s="73">
        <f t="shared" si="86"/>
        <v>0</v>
      </c>
      <c r="R109" s="72"/>
      <c r="S109" s="73">
        <f t="shared" si="87"/>
        <v>0</v>
      </c>
      <c r="T109" s="72"/>
      <c r="U109" s="82">
        <f t="shared" si="88"/>
        <v>0</v>
      </c>
      <c r="V109" s="152"/>
      <c r="W109" s="104">
        <f t="shared" si="93"/>
        <v>0</v>
      </c>
      <c r="X109" s="111"/>
      <c r="Y109" s="112">
        <f t="shared" si="94"/>
        <v>0</v>
      </c>
      <c r="Z109" s="111"/>
      <c r="AA109" s="112">
        <f t="shared" si="95"/>
        <v>0</v>
      </c>
      <c r="AB109" s="54"/>
      <c r="AC109" s="113"/>
      <c r="AD109" s="54"/>
      <c r="AE109" s="113"/>
      <c r="AF109" s="54"/>
      <c r="AG109" s="113"/>
      <c r="AH109" s="54"/>
      <c r="AI109" s="113"/>
      <c r="AJ109" s="54"/>
      <c r="AK109" s="113"/>
      <c r="AL109" s="54"/>
      <c r="AM109" s="113"/>
      <c r="BR109" s="54"/>
      <c r="BX109" s="54"/>
      <c r="CD109" s="54"/>
    </row>
    <row r="110" spans="1:87" s="114" customFormat="1" ht="16.5" x14ac:dyDescent="0.2">
      <c r="A110" s="64">
        <v>82</v>
      </c>
      <c r="B110" s="65" t="s">
        <v>168</v>
      </c>
      <c r="C110" s="66" t="s">
        <v>105</v>
      </c>
      <c r="D110" s="67" t="s">
        <v>38</v>
      </c>
      <c r="E110" s="68">
        <v>198</v>
      </c>
      <c r="F110" s="80"/>
      <c r="G110" s="151">
        <v>50.09</v>
      </c>
      <c r="H110" s="178">
        <f t="shared" si="92"/>
        <v>9917.82</v>
      </c>
      <c r="I110" s="72">
        <f t="shared" si="96"/>
        <v>0</v>
      </c>
      <c r="J110" s="73">
        <f t="shared" si="96"/>
        <v>0</v>
      </c>
      <c r="K110" s="72">
        <f t="shared" si="82"/>
        <v>198</v>
      </c>
      <c r="L110" s="72">
        <f t="shared" si="97"/>
        <v>0</v>
      </c>
      <c r="M110" s="73">
        <f t="shared" si="97"/>
        <v>0</v>
      </c>
      <c r="N110" s="72">
        <f t="shared" si="84"/>
        <v>198</v>
      </c>
      <c r="O110" s="73">
        <f t="shared" si="85"/>
        <v>9917.82</v>
      </c>
      <c r="P110" s="81"/>
      <c r="Q110" s="73">
        <f t="shared" si="86"/>
        <v>0</v>
      </c>
      <c r="R110" s="72"/>
      <c r="S110" s="73">
        <f t="shared" si="87"/>
        <v>0</v>
      </c>
      <c r="T110" s="72"/>
      <c r="U110" s="82">
        <f t="shared" si="88"/>
        <v>0</v>
      </c>
      <c r="V110" s="152"/>
      <c r="W110" s="104">
        <f t="shared" si="93"/>
        <v>0</v>
      </c>
      <c r="X110" s="111"/>
      <c r="Y110" s="112">
        <f t="shared" si="94"/>
        <v>0</v>
      </c>
      <c r="Z110" s="111"/>
      <c r="AA110" s="112">
        <f t="shared" si="95"/>
        <v>0</v>
      </c>
      <c r="AB110" s="54"/>
      <c r="AC110" s="113"/>
      <c r="AD110" s="54"/>
      <c r="AE110" s="113"/>
      <c r="AF110" s="54"/>
      <c r="AG110" s="113"/>
      <c r="AH110" s="54"/>
      <c r="AI110" s="113"/>
      <c r="AJ110" s="54"/>
      <c r="AK110" s="113"/>
      <c r="AL110" s="54"/>
      <c r="AM110" s="113"/>
      <c r="BR110" s="54"/>
      <c r="BX110" s="54"/>
      <c r="CD110" s="54"/>
    </row>
    <row r="111" spans="1:87" s="109" customFormat="1" ht="16.5" x14ac:dyDescent="0.3">
      <c r="A111" s="64">
        <v>83</v>
      </c>
      <c r="B111" s="65" t="s">
        <v>169</v>
      </c>
      <c r="C111" s="66" t="s">
        <v>170</v>
      </c>
      <c r="D111" s="67" t="s">
        <v>57</v>
      </c>
      <c r="E111" s="68">
        <v>4</v>
      </c>
      <c r="F111" s="69"/>
      <c r="G111" s="151">
        <v>301.49</v>
      </c>
      <c r="H111" s="178">
        <f t="shared" si="92"/>
        <v>1205.96</v>
      </c>
      <c r="I111" s="72">
        <f t="shared" si="96"/>
        <v>0</v>
      </c>
      <c r="J111" s="73">
        <f t="shared" si="96"/>
        <v>0</v>
      </c>
      <c r="K111" s="72">
        <f t="shared" si="82"/>
        <v>4</v>
      </c>
      <c r="L111" s="72">
        <f t="shared" si="97"/>
        <v>0</v>
      </c>
      <c r="M111" s="73">
        <f t="shared" si="97"/>
        <v>0</v>
      </c>
      <c r="N111" s="72">
        <f t="shared" si="84"/>
        <v>4</v>
      </c>
      <c r="O111" s="73">
        <f t="shared" si="85"/>
        <v>1205.96</v>
      </c>
      <c r="P111" s="81"/>
      <c r="Q111" s="73">
        <f t="shared" si="86"/>
        <v>0</v>
      </c>
      <c r="R111" s="72"/>
      <c r="S111" s="73">
        <f t="shared" si="87"/>
        <v>0</v>
      </c>
      <c r="T111" s="72"/>
      <c r="U111" s="82">
        <f t="shared" si="88"/>
        <v>0</v>
      </c>
      <c r="V111" s="152"/>
      <c r="W111" s="104">
        <f t="shared" si="93"/>
        <v>0</v>
      </c>
      <c r="X111" s="105"/>
      <c r="Y111" s="106">
        <f t="shared" si="94"/>
        <v>0</v>
      </c>
      <c r="Z111" s="105"/>
      <c r="AA111" s="106">
        <f t="shared" si="95"/>
        <v>0</v>
      </c>
      <c r="AB111" s="107"/>
      <c r="AC111" s="108"/>
      <c r="AD111" s="107"/>
      <c r="AE111" s="108"/>
      <c r="AF111" s="107"/>
      <c r="AG111" s="108"/>
      <c r="AH111" s="107"/>
      <c r="AI111" s="108"/>
      <c r="AJ111" s="107"/>
      <c r="AK111" s="108"/>
      <c r="AL111" s="107"/>
      <c r="AM111" s="108"/>
      <c r="AN111" s="107"/>
      <c r="AO111" s="108"/>
      <c r="AP111" s="107"/>
      <c r="AQ111" s="108"/>
      <c r="AR111" s="107"/>
      <c r="AS111" s="108"/>
      <c r="AT111" s="107"/>
      <c r="AU111" s="108"/>
      <c r="AW111" s="108"/>
      <c r="AY111" s="108"/>
      <c r="BA111" s="108"/>
      <c r="BC111" s="108"/>
      <c r="BE111" s="108"/>
      <c r="BG111" s="108"/>
      <c r="BI111" s="108"/>
      <c r="BK111" s="108"/>
      <c r="BM111" s="108"/>
      <c r="BO111" s="108"/>
      <c r="BQ111" s="108"/>
      <c r="BR111" s="107"/>
      <c r="BS111" s="108"/>
      <c r="BU111" s="108"/>
      <c r="BW111" s="108"/>
      <c r="BX111" s="107"/>
      <c r="BY111" s="108"/>
      <c r="CA111" s="108"/>
      <c r="CC111" s="108"/>
      <c r="CD111" s="107"/>
      <c r="CE111" s="108"/>
      <c r="CG111" s="108"/>
      <c r="CI111" s="108"/>
    </row>
    <row r="112" spans="1:87" s="109" customFormat="1" ht="16.5" x14ac:dyDescent="0.3">
      <c r="A112" s="64">
        <v>84</v>
      </c>
      <c r="B112" s="65" t="s">
        <v>171</v>
      </c>
      <c r="C112" s="66" t="s">
        <v>172</v>
      </c>
      <c r="D112" s="67" t="s">
        <v>57</v>
      </c>
      <c r="E112" s="68">
        <v>4</v>
      </c>
      <c r="F112" s="69"/>
      <c r="G112" s="151">
        <v>575.76</v>
      </c>
      <c r="H112" s="178">
        <f t="shared" si="92"/>
        <v>2303.04</v>
      </c>
      <c r="I112" s="72">
        <f t="shared" si="96"/>
        <v>0</v>
      </c>
      <c r="J112" s="73">
        <f t="shared" si="96"/>
        <v>0</v>
      </c>
      <c r="K112" s="72">
        <f t="shared" si="82"/>
        <v>4</v>
      </c>
      <c r="L112" s="72">
        <f t="shared" si="97"/>
        <v>0</v>
      </c>
      <c r="M112" s="73">
        <f t="shared" si="97"/>
        <v>0</v>
      </c>
      <c r="N112" s="72">
        <f t="shared" si="84"/>
        <v>4</v>
      </c>
      <c r="O112" s="73">
        <f t="shared" si="85"/>
        <v>2303.04</v>
      </c>
      <c r="P112" s="81"/>
      <c r="Q112" s="73">
        <f t="shared" si="86"/>
        <v>0</v>
      </c>
      <c r="R112" s="72"/>
      <c r="S112" s="73">
        <f t="shared" si="87"/>
        <v>0</v>
      </c>
      <c r="T112" s="72"/>
      <c r="U112" s="82">
        <f t="shared" si="88"/>
        <v>0</v>
      </c>
      <c r="V112" s="152"/>
      <c r="W112" s="104">
        <f t="shared" si="93"/>
        <v>0</v>
      </c>
      <c r="X112" s="105"/>
      <c r="Y112" s="106">
        <f t="shared" si="94"/>
        <v>0</v>
      </c>
      <c r="Z112" s="105"/>
      <c r="AA112" s="106">
        <f t="shared" si="95"/>
        <v>0</v>
      </c>
      <c r="AB112" s="107"/>
      <c r="AC112" s="108"/>
      <c r="AD112" s="107"/>
      <c r="AE112" s="108"/>
      <c r="AF112" s="107"/>
      <c r="AG112" s="108"/>
      <c r="AH112" s="107"/>
      <c r="AI112" s="108"/>
      <c r="AJ112" s="107"/>
      <c r="AK112" s="108"/>
      <c r="AL112" s="107"/>
      <c r="AM112" s="108"/>
      <c r="AN112" s="107"/>
      <c r="AO112" s="108"/>
      <c r="AP112" s="107"/>
      <c r="AQ112" s="108"/>
      <c r="AR112" s="107"/>
      <c r="AS112" s="108"/>
      <c r="AT112" s="107"/>
      <c r="AU112" s="108"/>
      <c r="AW112" s="108"/>
      <c r="AY112" s="108"/>
      <c r="BA112" s="108"/>
      <c r="BC112" s="108"/>
      <c r="BE112" s="108"/>
      <c r="BG112" s="108"/>
      <c r="BI112" s="108"/>
      <c r="BK112" s="108"/>
      <c r="BM112" s="108"/>
      <c r="BO112" s="108"/>
      <c r="BQ112" s="108"/>
      <c r="BR112" s="107"/>
      <c r="BS112" s="108"/>
      <c r="BU112" s="108"/>
      <c r="BW112" s="108"/>
      <c r="BX112" s="107"/>
      <c r="BY112" s="108"/>
      <c r="CA112" s="108"/>
      <c r="CC112" s="108"/>
      <c r="CD112" s="107"/>
      <c r="CE112" s="108"/>
      <c r="CG112" s="108"/>
      <c r="CI112" s="108"/>
    </row>
    <row r="113" spans="1:87" s="114" customFormat="1" ht="16.5" x14ac:dyDescent="0.2">
      <c r="A113" s="64">
        <v>85</v>
      </c>
      <c r="B113" s="65" t="s">
        <v>173</v>
      </c>
      <c r="C113" s="66" t="s">
        <v>174</v>
      </c>
      <c r="D113" s="67" t="s">
        <v>36</v>
      </c>
      <c r="E113" s="68">
        <v>4950</v>
      </c>
      <c r="F113" s="80"/>
      <c r="G113" s="151">
        <v>16.8</v>
      </c>
      <c r="H113" s="178">
        <f t="shared" si="92"/>
        <v>83160</v>
      </c>
      <c r="I113" s="72">
        <f t="shared" si="96"/>
        <v>0</v>
      </c>
      <c r="J113" s="73">
        <f t="shared" si="96"/>
        <v>0</v>
      </c>
      <c r="K113" s="72">
        <f t="shared" si="82"/>
        <v>4950</v>
      </c>
      <c r="L113" s="72">
        <f t="shared" si="97"/>
        <v>0</v>
      </c>
      <c r="M113" s="73">
        <f t="shared" si="97"/>
        <v>0</v>
      </c>
      <c r="N113" s="72">
        <f t="shared" si="84"/>
        <v>4950</v>
      </c>
      <c r="O113" s="73">
        <f t="shared" si="85"/>
        <v>83160</v>
      </c>
      <c r="P113" s="81"/>
      <c r="Q113" s="73">
        <f t="shared" si="86"/>
        <v>0</v>
      </c>
      <c r="R113" s="72"/>
      <c r="S113" s="73">
        <f t="shared" si="87"/>
        <v>0</v>
      </c>
      <c r="T113" s="72"/>
      <c r="U113" s="82">
        <f t="shared" si="88"/>
        <v>0</v>
      </c>
      <c r="V113" s="152"/>
      <c r="W113" s="104">
        <f t="shared" si="93"/>
        <v>0</v>
      </c>
      <c r="X113" s="111"/>
      <c r="Y113" s="112">
        <f t="shared" si="94"/>
        <v>0</v>
      </c>
      <c r="Z113" s="111"/>
      <c r="AA113" s="112">
        <f t="shared" si="95"/>
        <v>0</v>
      </c>
      <c r="AB113" s="54"/>
      <c r="AC113" s="113"/>
      <c r="AD113" s="54"/>
      <c r="AE113" s="113"/>
      <c r="AF113" s="54"/>
      <c r="AG113" s="113"/>
      <c r="AH113" s="54"/>
      <c r="AI113" s="113"/>
      <c r="AJ113" s="54"/>
      <c r="AK113" s="113"/>
      <c r="AL113" s="54"/>
      <c r="AM113" s="113"/>
      <c r="BR113" s="54"/>
      <c r="BX113" s="54"/>
      <c r="CD113" s="54"/>
    </row>
    <row r="114" spans="1:87" s="114" customFormat="1" ht="17.25" thickBot="1" x14ac:dyDescent="0.25">
      <c r="A114" s="64">
        <v>86</v>
      </c>
      <c r="B114" s="65" t="s">
        <v>175</v>
      </c>
      <c r="C114" s="66" t="s">
        <v>176</v>
      </c>
      <c r="D114" s="67" t="s">
        <v>36</v>
      </c>
      <c r="E114" s="68">
        <v>5940</v>
      </c>
      <c r="F114" s="80"/>
      <c r="G114" s="151">
        <v>16.8</v>
      </c>
      <c r="H114" s="178">
        <f t="shared" si="92"/>
        <v>99792</v>
      </c>
      <c r="I114" s="72">
        <f t="shared" si="96"/>
        <v>0</v>
      </c>
      <c r="J114" s="73">
        <f t="shared" si="96"/>
        <v>0</v>
      </c>
      <c r="K114" s="72">
        <f t="shared" si="82"/>
        <v>5940</v>
      </c>
      <c r="L114" s="72">
        <f t="shared" si="97"/>
        <v>0</v>
      </c>
      <c r="M114" s="73">
        <f t="shared" si="97"/>
        <v>0</v>
      </c>
      <c r="N114" s="72">
        <f t="shared" si="84"/>
        <v>5940</v>
      </c>
      <c r="O114" s="73">
        <f t="shared" si="85"/>
        <v>99792</v>
      </c>
      <c r="P114" s="85"/>
      <c r="Q114" s="86">
        <f t="shared" si="86"/>
        <v>0</v>
      </c>
      <c r="R114" s="87"/>
      <c r="S114" s="86">
        <f t="shared" si="87"/>
        <v>0</v>
      </c>
      <c r="T114" s="87"/>
      <c r="U114" s="88">
        <f t="shared" si="88"/>
        <v>0</v>
      </c>
      <c r="V114" s="152"/>
      <c r="W114" s="104">
        <f t="shared" si="93"/>
        <v>0</v>
      </c>
      <c r="X114" s="111"/>
      <c r="Y114" s="112">
        <f t="shared" si="94"/>
        <v>0</v>
      </c>
      <c r="Z114" s="111"/>
      <c r="AA114" s="112">
        <f t="shared" si="95"/>
        <v>0</v>
      </c>
      <c r="AB114" s="54"/>
      <c r="AC114" s="113"/>
      <c r="AD114" s="54"/>
      <c r="AE114" s="113"/>
      <c r="AF114" s="54"/>
      <c r="AG114" s="113"/>
      <c r="AH114" s="54"/>
      <c r="AI114" s="113"/>
      <c r="AJ114" s="54"/>
      <c r="AK114" s="113"/>
      <c r="AL114" s="54"/>
      <c r="AM114" s="113"/>
      <c r="BR114" s="54"/>
      <c r="BX114" s="54"/>
      <c r="CD114" s="54"/>
    </row>
    <row r="115" spans="1:87" s="127" customFormat="1" ht="16.5" x14ac:dyDescent="0.3">
      <c r="A115" s="115"/>
      <c r="B115" s="116"/>
      <c r="C115" s="117" t="s">
        <v>51</v>
      </c>
      <c r="D115" s="116"/>
      <c r="E115" s="116"/>
      <c r="F115" s="118"/>
      <c r="G115" s="116"/>
      <c r="H115" s="158">
        <f>ROUND((SUM(H68:H114)),2)</f>
        <v>1377231.26</v>
      </c>
      <c r="I115" s="120"/>
      <c r="J115" s="134">
        <f>SUM(J70:J114)</f>
        <v>0</v>
      </c>
      <c r="K115" s="120"/>
      <c r="L115" s="120"/>
      <c r="M115" s="134">
        <f>SUM(M70:M114)</f>
        <v>0</v>
      </c>
      <c r="N115" s="120"/>
      <c r="O115" s="134">
        <f>SUM(O70:O114)</f>
        <v>1377231.2600000005</v>
      </c>
      <c r="P115" s="125"/>
      <c r="Q115" s="134">
        <f>SUM(Q70:Q114)</f>
        <v>0</v>
      </c>
      <c r="R115" s="125"/>
      <c r="S115" s="134">
        <f>SUM(S70:S114)</f>
        <v>0</v>
      </c>
      <c r="T115" s="125"/>
      <c r="U115" s="134">
        <f>SUM(U70:U114)</f>
        <v>0</v>
      </c>
      <c r="V115" s="191"/>
      <c r="W115" s="123">
        <f>SUM(W79:W114)</f>
        <v>0</v>
      </c>
      <c r="X115" s="192"/>
      <c r="Y115" s="123">
        <f>SUM(Y79:Y114)</f>
        <v>0</v>
      </c>
      <c r="Z115" s="192"/>
      <c r="AA115" s="123">
        <f>SUM(AA79:AA114)</f>
        <v>0</v>
      </c>
      <c r="AB115" s="125"/>
      <c r="AC115" s="126"/>
      <c r="AD115" s="125"/>
      <c r="AE115" s="126"/>
      <c r="AF115" s="125"/>
      <c r="AG115" s="126"/>
      <c r="AH115" s="125"/>
      <c r="AI115" s="126"/>
      <c r="AJ115" s="125"/>
      <c r="AK115" s="126"/>
      <c r="AL115" s="125"/>
      <c r="AM115" s="126"/>
      <c r="AN115" s="125"/>
      <c r="AO115" s="126"/>
      <c r="AP115" s="125"/>
      <c r="AQ115" s="126"/>
      <c r="AR115" s="125"/>
      <c r="AS115" s="126"/>
      <c r="AT115" s="125"/>
      <c r="AU115" s="126"/>
      <c r="AW115" s="126"/>
      <c r="AY115" s="126"/>
      <c r="BA115" s="126"/>
      <c r="BC115" s="126"/>
      <c r="BE115" s="126"/>
      <c r="BG115" s="126"/>
      <c r="BI115" s="126"/>
      <c r="BK115" s="126"/>
      <c r="BM115" s="126"/>
      <c r="BO115" s="126"/>
      <c r="BQ115" s="126"/>
      <c r="BR115" s="125"/>
      <c r="BS115" s="126"/>
      <c r="BU115" s="126"/>
      <c r="BW115" s="126"/>
      <c r="BX115" s="125"/>
      <c r="BY115" s="126"/>
      <c r="CA115" s="126"/>
      <c r="CC115" s="126"/>
      <c r="CD115" s="125"/>
      <c r="CE115" s="126"/>
      <c r="CG115" s="126"/>
      <c r="CI115" s="126"/>
    </row>
    <row r="116" spans="1:87" s="58" customFormat="1" ht="15" x14ac:dyDescent="0.2">
      <c r="A116" s="58" t="s">
        <v>177</v>
      </c>
      <c r="V116" s="193"/>
    </row>
    <row r="117" spans="1:87" s="114" customFormat="1" ht="49.5" x14ac:dyDescent="0.2">
      <c r="A117" s="64">
        <v>87</v>
      </c>
      <c r="B117" s="65">
        <v>9.1</v>
      </c>
      <c r="C117" s="66" t="s">
        <v>178</v>
      </c>
      <c r="D117" s="67" t="s">
        <v>57</v>
      </c>
      <c r="E117" s="68">
        <v>1</v>
      </c>
      <c r="F117" s="80"/>
      <c r="G117" s="68">
        <v>27690</v>
      </c>
      <c r="H117" s="178">
        <f t="shared" ref="H117:H124" si="98">ROUND((E117*G117),2)</f>
        <v>27690</v>
      </c>
      <c r="I117" s="72">
        <f t="shared" ref="I117:J124" si="99">P117+R117+T117+V117+X117+Z117+AB117+AD117+AF117+AH117+AJ117+AL117+AN117+AP117+AR117+AT117+AV117+AX117+AZ117+BB117+BD117+BF117+BH117+BJ117+BL117+BN117+BP117+BR117+BT117+BV117+BX117+BZ117+CB117+CD117+CF117+CH117</f>
        <v>0</v>
      </c>
      <c r="J117" s="73">
        <f t="shared" si="99"/>
        <v>0</v>
      </c>
      <c r="K117" s="72">
        <f t="shared" ref="K117:K124" si="100">+E117-I117</f>
        <v>1</v>
      </c>
      <c r="L117" s="72">
        <f t="shared" ref="L117:M124" si="101">I117</f>
        <v>0</v>
      </c>
      <c r="M117" s="73">
        <f t="shared" si="101"/>
        <v>0</v>
      </c>
      <c r="N117" s="72">
        <f t="shared" ref="N117:N124" si="102">E117-I117</f>
        <v>1</v>
      </c>
      <c r="O117" s="73">
        <f t="shared" ref="O117:O124" si="103">H117-J117</f>
        <v>27690</v>
      </c>
      <c r="P117" s="81"/>
      <c r="Q117" s="73">
        <f t="shared" ref="Q117:Q124" si="104">ROUND(P117*G117,2)</f>
        <v>0</v>
      </c>
      <c r="R117" s="72"/>
      <c r="S117" s="73">
        <f t="shared" ref="S117:S124" si="105">ROUND(R117*G117,2)</f>
        <v>0</v>
      </c>
      <c r="T117" s="72"/>
      <c r="U117" s="82">
        <f t="shared" ref="U117:U124" si="106">ROUND(T117*G117,2)</f>
        <v>0</v>
      </c>
      <c r="V117" s="152"/>
      <c r="W117" s="112">
        <f t="shared" ref="W117:W124" si="107">ROUND(V117*G117,2)</f>
        <v>0</v>
      </c>
      <c r="X117" s="111"/>
      <c r="Y117" s="112">
        <f t="shared" ref="Y117:Y124" si="108">ROUND(X117*G117,2)</f>
        <v>0</v>
      </c>
      <c r="Z117" s="111"/>
      <c r="AA117" s="112">
        <f t="shared" ref="AA117:AA124" si="109">ROUND(Z117*G117,2)</f>
        <v>0</v>
      </c>
      <c r="AB117" s="54"/>
      <c r="AC117" s="113"/>
      <c r="AD117" s="54"/>
      <c r="AE117" s="113"/>
      <c r="AF117" s="54"/>
      <c r="AG117" s="113"/>
      <c r="AH117" s="54"/>
      <c r="AI117" s="113"/>
      <c r="AJ117" s="54"/>
      <c r="AK117" s="113"/>
      <c r="AL117" s="54"/>
      <c r="AM117" s="113"/>
      <c r="BR117" s="54"/>
      <c r="BX117" s="54"/>
      <c r="CD117" s="54"/>
    </row>
    <row r="118" spans="1:87" s="109" customFormat="1" ht="33" x14ac:dyDescent="0.3">
      <c r="A118" s="64">
        <v>88</v>
      </c>
      <c r="B118" s="65">
        <v>9.1999999999999993</v>
      </c>
      <c r="C118" s="66" t="s">
        <v>179</v>
      </c>
      <c r="D118" s="67" t="s">
        <v>57</v>
      </c>
      <c r="E118" s="68">
        <v>1</v>
      </c>
      <c r="F118" s="69"/>
      <c r="G118" s="68">
        <v>24250.03</v>
      </c>
      <c r="H118" s="178">
        <f t="shared" si="98"/>
        <v>24250.03</v>
      </c>
      <c r="I118" s="72">
        <f t="shared" si="99"/>
        <v>0</v>
      </c>
      <c r="J118" s="73">
        <f t="shared" si="99"/>
        <v>0</v>
      </c>
      <c r="K118" s="72">
        <f t="shared" si="100"/>
        <v>1</v>
      </c>
      <c r="L118" s="72">
        <f t="shared" si="101"/>
        <v>0</v>
      </c>
      <c r="M118" s="73">
        <f t="shared" si="101"/>
        <v>0</v>
      </c>
      <c r="N118" s="72">
        <f t="shared" si="102"/>
        <v>1</v>
      </c>
      <c r="O118" s="73">
        <f t="shared" si="103"/>
        <v>24250.03</v>
      </c>
      <c r="P118" s="81"/>
      <c r="Q118" s="73">
        <f t="shared" si="104"/>
        <v>0</v>
      </c>
      <c r="R118" s="72"/>
      <c r="S118" s="73">
        <f t="shared" si="105"/>
        <v>0</v>
      </c>
      <c r="T118" s="72"/>
      <c r="U118" s="82">
        <f t="shared" si="106"/>
        <v>0</v>
      </c>
      <c r="V118" s="152"/>
      <c r="W118" s="106">
        <f t="shared" si="107"/>
        <v>0</v>
      </c>
      <c r="X118" s="105"/>
      <c r="Y118" s="106">
        <f t="shared" si="108"/>
        <v>0</v>
      </c>
      <c r="Z118" s="105"/>
      <c r="AA118" s="106">
        <f t="shared" si="109"/>
        <v>0</v>
      </c>
      <c r="AB118" s="107"/>
      <c r="AC118" s="108"/>
      <c r="AD118" s="107"/>
      <c r="AE118" s="108"/>
      <c r="AF118" s="107"/>
      <c r="AG118" s="108"/>
      <c r="AH118" s="107"/>
      <c r="AI118" s="108"/>
      <c r="AJ118" s="107"/>
      <c r="AK118" s="108"/>
      <c r="AL118" s="107"/>
      <c r="AM118" s="108"/>
      <c r="AN118" s="107"/>
      <c r="AO118" s="108"/>
      <c r="AP118" s="107"/>
      <c r="AQ118" s="108"/>
      <c r="AR118" s="107"/>
      <c r="AS118" s="108"/>
      <c r="AT118" s="107"/>
      <c r="AU118" s="108"/>
      <c r="AW118" s="108"/>
      <c r="AY118" s="108"/>
      <c r="BA118" s="108"/>
      <c r="BC118" s="108"/>
      <c r="BE118" s="108"/>
      <c r="BG118" s="108"/>
      <c r="BI118" s="108"/>
      <c r="BK118" s="108"/>
      <c r="BM118" s="108"/>
      <c r="BO118" s="108"/>
      <c r="BQ118" s="108"/>
      <c r="BR118" s="107"/>
      <c r="BS118" s="108"/>
      <c r="BU118" s="108"/>
      <c r="BW118" s="108"/>
      <c r="BX118" s="107"/>
      <c r="BY118" s="108"/>
      <c r="CA118" s="108"/>
      <c r="CC118" s="108"/>
      <c r="CD118" s="107"/>
      <c r="CE118" s="108"/>
      <c r="CG118" s="108"/>
      <c r="CI118" s="108"/>
    </row>
    <row r="119" spans="1:87" s="109" customFormat="1" ht="49.5" x14ac:dyDescent="0.3">
      <c r="A119" s="64">
        <v>89</v>
      </c>
      <c r="B119" s="65">
        <v>9.3000000000000007</v>
      </c>
      <c r="C119" s="66" t="s">
        <v>180</v>
      </c>
      <c r="D119" s="67" t="s">
        <v>57</v>
      </c>
      <c r="E119" s="68">
        <v>1</v>
      </c>
      <c r="F119" s="69"/>
      <c r="G119" s="68">
        <v>27370.48</v>
      </c>
      <c r="H119" s="178">
        <f t="shared" si="98"/>
        <v>27370.48</v>
      </c>
      <c r="I119" s="72">
        <f t="shared" si="99"/>
        <v>0</v>
      </c>
      <c r="J119" s="73">
        <f t="shared" si="99"/>
        <v>0</v>
      </c>
      <c r="K119" s="72">
        <f t="shared" si="100"/>
        <v>1</v>
      </c>
      <c r="L119" s="72">
        <f t="shared" si="101"/>
        <v>0</v>
      </c>
      <c r="M119" s="73">
        <f t="shared" si="101"/>
        <v>0</v>
      </c>
      <c r="N119" s="72">
        <f t="shared" si="102"/>
        <v>1</v>
      </c>
      <c r="O119" s="73">
        <f t="shared" si="103"/>
        <v>27370.48</v>
      </c>
      <c r="P119" s="81"/>
      <c r="Q119" s="73">
        <f t="shared" si="104"/>
        <v>0</v>
      </c>
      <c r="R119" s="72"/>
      <c r="S119" s="73">
        <f t="shared" si="105"/>
        <v>0</v>
      </c>
      <c r="T119" s="72"/>
      <c r="U119" s="82">
        <f t="shared" si="106"/>
        <v>0</v>
      </c>
      <c r="V119" s="152"/>
      <c r="W119" s="106">
        <f t="shared" si="107"/>
        <v>0</v>
      </c>
      <c r="X119" s="105"/>
      <c r="Y119" s="106">
        <f t="shared" si="108"/>
        <v>0</v>
      </c>
      <c r="Z119" s="105"/>
      <c r="AA119" s="106">
        <f t="shared" si="109"/>
        <v>0</v>
      </c>
      <c r="AB119" s="107"/>
      <c r="AC119" s="108"/>
      <c r="AD119" s="107"/>
      <c r="AE119" s="108"/>
      <c r="AF119" s="107"/>
      <c r="AG119" s="108"/>
      <c r="AH119" s="107"/>
      <c r="AI119" s="108"/>
      <c r="AJ119" s="107"/>
      <c r="AK119" s="108"/>
      <c r="AL119" s="107"/>
      <c r="AM119" s="108"/>
      <c r="AN119" s="107"/>
      <c r="AO119" s="108"/>
      <c r="AP119" s="107"/>
      <c r="AQ119" s="108"/>
      <c r="AR119" s="107"/>
      <c r="AS119" s="108"/>
      <c r="AT119" s="107"/>
      <c r="AU119" s="108"/>
      <c r="AW119" s="108"/>
      <c r="AY119" s="108"/>
      <c r="BA119" s="108"/>
      <c r="BC119" s="108"/>
      <c r="BE119" s="108"/>
      <c r="BG119" s="108"/>
      <c r="BI119" s="108"/>
      <c r="BK119" s="108"/>
      <c r="BM119" s="108"/>
      <c r="BO119" s="108"/>
      <c r="BQ119" s="108"/>
      <c r="BR119" s="107"/>
      <c r="BS119" s="108"/>
      <c r="BU119" s="108"/>
      <c r="BW119" s="108"/>
      <c r="BX119" s="107"/>
      <c r="BY119" s="108"/>
      <c r="CA119" s="108"/>
      <c r="CC119" s="108"/>
      <c r="CD119" s="107"/>
      <c r="CE119" s="108"/>
      <c r="CG119" s="108"/>
      <c r="CI119" s="108"/>
    </row>
    <row r="120" spans="1:87" s="114" customFormat="1" ht="33" x14ac:dyDescent="0.2">
      <c r="A120" s="64">
        <v>90</v>
      </c>
      <c r="B120" s="65">
        <v>9.4</v>
      </c>
      <c r="C120" s="66" t="s">
        <v>181</v>
      </c>
      <c r="D120" s="67" t="s">
        <v>57</v>
      </c>
      <c r="E120" s="68">
        <v>1</v>
      </c>
      <c r="F120" s="80"/>
      <c r="G120" s="68">
        <v>40630.83</v>
      </c>
      <c r="H120" s="178">
        <f t="shared" si="98"/>
        <v>40630.83</v>
      </c>
      <c r="I120" s="72">
        <f t="shared" si="99"/>
        <v>0</v>
      </c>
      <c r="J120" s="73">
        <f t="shared" si="99"/>
        <v>0</v>
      </c>
      <c r="K120" s="72">
        <f t="shared" si="100"/>
        <v>1</v>
      </c>
      <c r="L120" s="72">
        <f t="shared" si="101"/>
        <v>0</v>
      </c>
      <c r="M120" s="73">
        <f t="shared" si="101"/>
        <v>0</v>
      </c>
      <c r="N120" s="72">
        <f t="shared" si="102"/>
        <v>1</v>
      </c>
      <c r="O120" s="73">
        <f t="shared" si="103"/>
        <v>40630.83</v>
      </c>
      <c r="P120" s="81"/>
      <c r="Q120" s="73">
        <f t="shared" si="104"/>
        <v>0</v>
      </c>
      <c r="R120" s="72"/>
      <c r="S120" s="73">
        <f t="shared" si="105"/>
        <v>0</v>
      </c>
      <c r="T120" s="72"/>
      <c r="U120" s="82">
        <f t="shared" si="106"/>
        <v>0</v>
      </c>
      <c r="V120" s="152"/>
      <c r="W120" s="112">
        <f t="shared" si="107"/>
        <v>0</v>
      </c>
      <c r="X120" s="111"/>
      <c r="Y120" s="112">
        <f t="shared" si="108"/>
        <v>0</v>
      </c>
      <c r="Z120" s="111"/>
      <c r="AA120" s="112">
        <f t="shared" si="109"/>
        <v>0</v>
      </c>
      <c r="AB120" s="54"/>
      <c r="AC120" s="113"/>
      <c r="AD120" s="54"/>
      <c r="AE120" s="113"/>
      <c r="AF120" s="54"/>
      <c r="AG120" s="113"/>
      <c r="AH120" s="54"/>
      <c r="AI120" s="113"/>
      <c r="AJ120" s="54"/>
      <c r="AK120" s="113"/>
      <c r="AL120" s="54"/>
      <c r="AM120" s="113"/>
      <c r="BR120" s="54"/>
      <c r="BX120" s="54"/>
      <c r="CD120" s="54"/>
    </row>
    <row r="121" spans="1:87" s="114" customFormat="1" ht="33" x14ac:dyDescent="0.2">
      <c r="A121" s="64">
        <v>91</v>
      </c>
      <c r="B121" s="65">
        <v>9.5</v>
      </c>
      <c r="C121" s="66" t="s">
        <v>182</v>
      </c>
      <c r="D121" s="67" t="s">
        <v>57</v>
      </c>
      <c r="E121" s="68">
        <v>1</v>
      </c>
      <c r="F121" s="80"/>
      <c r="G121" s="68">
        <v>28850.15</v>
      </c>
      <c r="H121" s="178">
        <f t="shared" si="98"/>
        <v>28850.15</v>
      </c>
      <c r="I121" s="72">
        <f t="shared" si="99"/>
        <v>0</v>
      </c>
      <c r="J121" s="73">
        <f t="shared" si="99"/>
        <v>0</v>
      </c>
      <c r="K121" s="72">
        <f t="shared" si="100"/>
        <v>1</v>
      </c>
      <c r="L121" s="72">
        <f t="shared" si="101"/>
        <v>0</v>
      </c>
      <c r="M121" s="73">
        <f t="shared" si="101"/>
        <v>0</v>
      </c>
      <c r="N121" s="72">
        <f t="shared" si="102"/>
        <v>1</v>
      </c>
      <c r="O121" s="73">
        <f t="shared" si="103"/>
        <v>28850.15</v>
      </c>
      <c r="P121" s="81"/>
      <c r="Q121" s="73">
        <f t="shared" si="104"/>
        <v>0</v>
      </c>
      <c r="R121" s="72"/>
      <c r="S121" s="73">
        <f t="shared" si="105"/>
        <v>0</v>
      </c>
      <c r="T121" s="72"/>
      <c r="U121" s="82">
        <f t="shared" si="106"/>
        <v>0</v>
      </c>
      <c r="V121" s="152"/>
      <c r="W121" s="112">
        <f t="shared" si="107"/>
        <v>0</v>
      </c>
      <c r="X121" s="111"/>
      <c r="Y121" s="112">
        <f t="shared" si="108"/>
        <v>0</v>
      </c>
      <c r="Z121" s="111"/>
      <c r="AA121" s="112">
        <f t="shared" si="109"/>
        <v>0</v>
      </c>
      <c r="AB121" s="54"/>
      <c r="AC121" s="113"/>
      <c r="AD121" s="54"/>
      <c r="AE121" s="113"/>
      <c r="AF121" s="54"/>
      <c r="AG121" s="113"/>
      <c r="AH121" s="54"/>
      <c r="AI121" s="113"/>
      <c r="AJ121" s="54"/>
      <c r="AK121" s="113"/>
      <c r="AL121" s="54"/>
      <c r="AM121" s="113"/>
      <c r="BR121" s="54"/>
      <c r="BX121" s="54"/>
      <c r="CD121" s="54"/>
    </row>
    <row r="122" spans="1:87" s="109" customFormat="1" ht="33" x14ac:dyDescent="0.3">
      <c r="A122" s="64">
        <v>92</v>
      </c>
      <c r="B122" s="65">
        <v>9.6</v>
      </c>
      <c r="C122" s="66" t="s">
        <v>183</v>
      </c>
      <c r="D122" s="67" t="s">
        <v>57</v>
      </c>
      <c r="E122" s="68">
        <v>1</v>
      </c>
      <c r="F122" s="69"/>
      <c r="G122" s="68">
        <v>24529.94</v>
      </c>
      <c r="H122" s="178">
        <f t="shared" si="98"/>
        <v>24529.94</v>
      </c>
      <c r="I122" s="72">
        <f t="shared" si="99"/>
        <v>0</v>
      </c>
      <c r="J122" s="73">
        <f t="shared" si="99"/>
        <v>0</v>
      </c>
      <c r="K122" s="72">
        <f t="shared" si="100"/>
        <v>1</v>
      </c>
      <c r="L122" s="72">
        <f t="shared" si="101"/>
        <v>0</v>
      </c>
      <c r="M122" s="73">
        <f t="shared" si="101"/>
        <v>0</v>
      </c>
      <c r="N122" s="72">
        <f t="shared" si="102"/>
        <v>1</v>
      </c>
      <c r="O122" s="73">
        <f t="shared" si="103"/>
        <v>24529.94</v>
      </c>
      <c r="P122" s="81"/>
      <c r="Q122" s="73">
        <f t="shared" si="104"/>
        <v>0</v>
      </c>
      <c r="R122" s="72"/>
      <c r="S122" s="73">
        <f t="shared" si="105"/>
        <v>0</v>
      </c>
      <c r="T122" s="72"/>
      <c r="U122" s="82">
        <f t="shared" si="106"/>
        <v>0</v>
      </c>
      <c r="V122" s="152"/>
      <c r="W122" s="106">
        <f t="shared" si="107"/>
        <v>0</v>
      </c>
      <c r="X122" s="105"/>
      <c r="Y122" s="106">
        <f t="shared" si="108"/>
        <v>0</v>
      </c>
      <c r="Z122" s="105"/>
      <c r="AA122" s="106">
        <f t="shared" si="109"/>
        <v>0</v>
      </c>
      <c r="AB122" s="107"/>
      <c r="AC122" s="108"/>
      <c r="AD122" s="107"/>
      <c r="AE122" s="108"/>
      <c r="AF122" s="107"/>
      <c r="AG122" s="108"/>
      <c r="AH122" s="107"/>
      <c r="AI122" s="108"/>
      <c r="AJ122" s="107"/>
      <c r="AK122" s="108"/>
      <c r="AL122" s="107"/>
      <c r="AM122" s="108"/>
      <c r="AN122" s="107"/>
      <c r="AO122" s="108"/>
      <c r="AP122" s="107"/>
      <c r="AQ122" s="108"/>
      <c r="AR122" s="107"/>
      <c r="AS122" s="108"/>
      <c r="AT122" s="107"/>
      <c r="AU122" s="108"/>
      <c r="AW122" s="108"/>
      <c r="AY122" s="108"/>
      <c r="BA122" s="108"/>
      <c r="BC122" s="108"/>
      <c r="BE122" s="108"/>
      <c r="BG122" s="108"/>
      <c r="BI122" s="108"/>
      <c r="BK122" s="108"/>
      <c r="BM122" s="108"/>
      <c r="BO122" s="108"/>
      <c r="BQ122" s="108"/>
      <c r="BR122" s="107"/>
      <c r="BS122" s="108"/>
      <c r="BU122" s="108"/>
      <c r="BW122" s="108"/>
      <c r="BX122" s="107"/>
      <c r="BY122" s="108"/>
      <c r="CA122" s="108"/>
      <c r="CC122" s="108"/>
      <c r="CD122" s="107"/>
      <c r="CE122" s="108"/>
      <c r="CG122" s="108"/>
      <c r="CI122" s="108"/>
    </row>
    <row r="123" spans="1:87" s="114" customFormat="1" ht="49.5" x14ac:dyDescent="0.2">
      <c r="A123" s="64">
        <v>93</v>
      </c>
      <c r="B123" s="65">
        <v>9.6999999999999993</v>
      </c>
      <c r="C123" s="66" t="s">
        <v>184</v>
      </c>
      <c r="D123" s="67" t="s">
        <v>57</v>
      </c>
      <c r="E123" s="68">
        <v>1</v>
      </c>
      <c r="F123" s="80"/>
      <c r="G123" s="68">
        <v>34230.61</v>
      </c>
      <c r="H123" s="178">
        <f t="shared" si="98"/>
        <v>34230.61</v>
      </c>
      <c r="I123" s="72">
        <f t="shared" si="99"/>
        <v>0</v>
      </c>
      <c r="J123" s="73">
        <f t="shared" si="99"/>
        <v>0</v>
      </c>
      <c r="K123" s="72">
        <f t="shared" si="100"/>
        <v>1</v>
      </c>
      <c r="L123" s="72">
        <f t="shared" si="101"/>
        <v>0</v>
      </c>
      <c r="M123" s="73">
        <f t="shared" si="101"/>
        <v>0</v>
      </c>
      <c r="N123" s="72">
        <f t="shared" si="102"/>
        <v>1</v>
      </c>
      <c r="O123" s="73">
        <f t="shared" si="103"/>
        <v>34230.61</v>
      </c>
      <c r="P123" s="81"/>
      <c r="Q123" s="73">
        <f t="shared" si="104"/>
        <v>0</v>
      </c>
      <c r="R123" s="72"/>
      <c r="S123" s="73">
        <f t="shared" si="105"/>
        <v>0</v>
      </c>
      <c r="T123" s="72"/>
      <c r="U123" s="82">
        <f t="shared" si="106"/>
        <v>0</v>
      </c>
      <c r="V123" s="152"/>
      <c r="W123" s="112">
        <f t="shared" si="107"/>
        <v>0</v>
      </c>
      <c r="X123" s="111"/>
      <c r="Y123" s="112">
        <f t="shared" si="108"/>
        <v>0</v>
      </c>
      <c r="Z123" s="111"/>
      <c r="AA123" s="112">
        <f t="shared" si="109"/>
        <v>0</v>
      </c>
      <c r="AB123" s="54"/>
      <c r="AC123" s="113"/>
      <c r="AD123" s="54"/>
      <c r="AE123" s="113"/>
      <c r="AF123" s="54"/>
      <c r="AG123" s="113"/>
      <c r="AH123" s="54"/>
      <c r="AI123" s="113"/>
      <c r="AJ123" s="54"/>
      <c r="AK123" s="113"/>
      <c r="AL123" s="54"/>
      <c r="AM123" s="113"/>
      <c r="BR123" s="54"/>
      <c r="BX123" s="54"/>
      <c r="CD123" s="54"/>
    </row>
    <row r="124" spans="1:87" s="114" customFormat="1" ht="49.5" x14ac:dyDescent="0.2">
      <c r="A124" s="64">
        <v>94</v>
      </c>
      <c r="B124" s="65">
        <v>9.8000000000000007</v>
      </c>
      <c r="C124" s="66" t="s">
        <v>185</v>
      </c>
      <c r="D124" s="67" t="s">
        <v>57</v>
      </c>
      <c r="E124" s="68">
        <v>1</v>
      </c>
      <c r="F124" s="80"/>
      <c r="G124" s="68">
        <v>25529.89</v>
      </c>
      <c r="H124" s="178">
        <f t="shared" si="98"/>
        <v>25529.89</v>
      </c>
      <c r="I124" s="72">
        <f t="shared" si="99"/>
        <v>0</v>
      </c>
      <c r="J124" s="73">
        <f t="shared" si="99"/>
        <v>0</v>
      </c>
      <c r="K124" s="72">
        <f t="shared" si="100"/>
        <v>1</v>
      </c>
      <c r="L124" s="72">
        <f t="shared" si="101"/>
        <v>0</v>
      </c>
      <c r="M124" s="73">
        <f t="shared" si="101"/>
        <v>0</v>
      </c>
      <c r="N124" s="72">
        <f t="shared" si="102"/>
        <v>1</v>
      </c>
      <c r="O124" s="73">
        <f t="shared" si="103"/>
        <v>25529.89</v>
      </c>
      <c r="P124" s="81"/>
      <c r="Q124" s="73">
        <f t="shared" si="104"/>
        <v>0</v>
      </c>
      <c r="R124" s="72"/>
      <c r="S124" s="73">
        <f t="shared" si="105"/>
        <v>0</v>
      </c>
      <c r="T124" s="72"/>
      <c r="U124" s="82">
        <f t="shared" si="106"/>
        <v>0</v>
      </c>
      <c r="V124" s="152"/>
      <c r="W124" s="112">
        <f t="shared" si="107"/>
        <v>0</v>
      </c>
      <c r="X124" s="111"/>
      <c r="Y124" s="112">
        <f t="shared" si="108"/>
        <v>0</v>
      </c>
      <c r="Z124" s="111"/>
      <c r="AA124" s="112">
        <f t="shared" si="109"/>
        <v>0</v>
      </c>
      <c r="AB124" s="54"/>
      <c r="AC124" s="113"/>
      <c r="AD124" s="54"/>
      <c r="AE124" s="113"/>
      <c r="AF124" s="54"/>
      <c r="AG124" s="113"/>
      <c r="AH124" s="54"/>
      <c r="AI124" s="113"/>
      <c r="AJ124" s="54"/>
      <c r="AK124" s="113"/>
      <c r="AL124" s="54"/>
      <c r="AM124" s="113"/>
      <c r="BR124" s="54"/>
      <c r="BX124" s="54"/>
      <c r="CD124" s="54"/>
    </row>
    <row r="125" spans="1:87" s="102" customFormat="1" ht="16.5" x14ac:dyDescent="0.3">
      <c r="A125" s="115"/>
      <c r="B125" s="116"/>
      <c r="C125" s="117" t="s">
        <v>51</v>
      </c>
      <c r="D125" s="116"/>
      <c r="E125" s="116"/>
      <c r="F125" s="132"/>
      <c r="G125" s="116"/>
      <c r="H125" s="158">
        <f>ROUND((SUM(H116:H124)),2)</f>
        <v>233081.93</v>
      </c>
      <c r="I125" s="96"/>
      <c r="J125" s="134">
        <f>SUM(J117:J124)</f>
        <v>0</v>
      </c>
      <c r="K125" s="96"/>
      <c r="L125" s="96"/>
      <c r="M125" s="134">
        <f>SUM(M117:M124)</f>
        <v>0</v>
      </c>
      <c r="N125" s="96"/>
      <c r="O125" s="134">
        <f>SUM(O117:O124)</f>
        <v>233081.93</v>
      </c>
      <c r="P125" s="98"/>
      <c r="Q125" s="134">
        <f>SUM(Q117:Q124)</f>
        <v>0</v>
      </c>
      <c r="R125" s="98"/>
      <c r="S125" s="134">
        <f>SUM(S117:S124)</f>
        <v>0</v>
      </c>
      <c r="T125" s="98"/>
      <c r="U125" s="134">
        <f>SUM(U117:U124)</f>
        <v>0</v>
      </c>
      <c r="V125" s="194"/>
      <c r="W125" s="123">
        <f>SUM(W117:W124)</f>
        <v>0</v>
      </c>
      <c r="X125" s="192"/>
      <c r="Y125" s="123">
        <f>SUM(Y117:Y124)</f>
        <v>0</v>
      </c>
      <c r="Z125" s="192"/>
      <c r="AA125" s="123">
        <f>SUM(AA117:AA124)</f>
        <v>0</v>
      </c>
      <c r="AB125" s="98"/>
      <c r="AC125" s="126"/>
      <c r="AD125" s="98"/>
      <c r="AE125" s="126"/>
      <c r="AF125" s="98"/>
      <c r="AG125" s="126"/>
      <c r="AH125" s="98"/>
      <c r="AI125" s="126"/>
      <c r="AJ125" s="98"/>
      <c r="AK125" s="126"/>
      <c r="AL125" s="98"/>
      <c r="AM125" s="126"/>
      <c r="AN125" s="98"/>
      <c r="AO125" s="126"/>
      <c r="AP125" s="98"/>
      <c r="AQ125" s="126"/>
      <c r="AR125" s="98"/>
      <c r="AS125" s="126"/>
      <c r="AT125" s="98"/>
      <c r="AU125" s="126"/>
      <c r="AW125" s="126"/>
      <c r="AY125" s="126"/>
      <c r="BA125" s="126"/>
      <c r="BC125" s="126"/>
      <c r="BE125" s="126"/>
      <c r="BG125" s="126"/>
      <c r="BI125" s="126"/>
      <c r="BK125" s="126"/>
      <c r="BM125" s="126"/>
      <c r="BO125" s="126"/>
      <c r="BQ125" s="126"/>
      <c r="BR125" s="98"/>
      <c r="BS125" s="126"/>
      <c r="BU125" s="126"/>
      <c r="BW125" s="126"/>
      <c r="BX125" s="98"/>
      <c r="BY125" s="126"/>
      <c r="CA125" s="126"/>
      <c r="CC125" s="126"/>
      <c r="CD125" s="98"/>
      <c r="CE125" s="126"/>
      <c r="CG125" s="126"/>
      <c r="CI125" s="126"/>
    </row>
    <row r="126" spans="1:87" s="58" customFormat="1" ht="15" x14ac:dyDescent="0.2">
      <c r="A126" s="58" t="s">
        <v>186</v>
      </c>
      <c r="V126" s="193"/>
    </row>
    <row r="127" spans="1:87" s="114" customFormat="1" ht="16.5" x14ac:dyDescent="0.2">
      <c r="A127" s="195"/>
      <c r="B127" s="196">
        <v>10.1</v>
      </c>
      <c r="C127" s="197" t="s">
        <v>187</v>
      </c>
      <c r="D127" s="196"/>
      <c r="E127" s="68"/>
      <c r="F127" s="80"/>
      <c r="G127" s="156"/>
      <c r="H127" s="178"/>
      <c r="I127" s="198"/>
      <c r="J127" s="199"/>
      <c r="K127" s="198"/>
      <c r="L127" s="198"/>
      <c r="M127" s="199"/>
      <c r="N127" s="198"/>
      <c r="O127" s="199"/>
      <c r="P127" s="54"/>
      <c r="Q127" s="199"/>
      <c r="R127" s="54"/>
      <c r="S127" s="199"/>
      <c r="T127" s="54"/>
      <c r="U127" s="199"/>
      <c r="V127" s="152"/>
      <c r="W127" s="112"/>
      <c r="X127" s="111"/>
      <c r="Y127" s="112"/>
      <c r="Z127" s="111"/>
      <c r="AA127" s="112"/>
      <c r="AB127" s="54"/>
      <c r="AC127" s="113"/>
      <c r="AD127" s="54"/>
      <c r="AE127" s="113"/>
      <c r="AF127" s="54"/>
      <c r="AG127" s="113"/>
      <c r="AH127" s="54"/>
      <c r="AI127" s="113"/>
      <c r="AJ127" s="54"/>
      <c r="AK127" s="113"/>
      <c r="AL127" s="54"/>
      <c r="AM127" s="113"/>
      <c r="BR127" s="54"/>
      <c r="BX127" s="54"/>
      <c r="CD127" s="54"/>
    </row>
    <row r="128" spans="1:87" s="114" customFormat="1" ht="49.5" x14ac:dyDescent="0.2">
      <c r="A128" s="64">
        <v>95</v>
      </c>
      <c r="B128" s="65" t="s">
        <v>188</v>
      </c>
      <c r="C128" s="66" t="s">
        <v>189</v>
      </c>
      <c r="D128" s="67" t="s">
        <v>36</v>
      </c>
      <c r="E128" s="68">
        <v>497</v>
      </c>
      <c r="F128" s="80"/>
      <c r="G128" s="156">
        <v>12</v>
      </c>
      <c r="H128" s="178">
        <f t="shared" ref="H128:H138" si="110">ROUND((E128*G128),2)</f>
        <v>5964</v>
      </c>
      <c r="I128" s="72">
        <f t="shared" ref="I128:J138" si="111">P128+R128+T128+V128+X128+Z128+AB128+AD128+AF128+AH128+AJ128+AL128+AN128+AP128+AR128+AT128+AV128+AX128+AZ128+BB128+BD128+BF128+BH128+BJ128+BL128+BN128+BP128+BR128+BT128+BV128+BX128+BZ128+CB128+CD128+CF128+CH128</f>
        <v>0</v>
      </c>
      <c r="J128" s="73">
        <f t="shared" si="111"/>
        <v>0</v>
      </c>
      <c r="K128" s="72">
        <f t="shared" ref="K128:K138" si="112">+E128-I128</f>
        <v>497</v>
      </c>
      <c r="L128" s="72">
        <f t="shared" ref="L128:M138" si="113">I128</f>
        <v>0</v>
      </c>
      <c r="M128" s="73">
        <f t="shared" si="113"/>
        <v>0</v>
      </c>
      <c r="N128" s="72">
        <f t="shared" ref="N128:N138" si="114">E128-I128</f>
        <v>497</v>
      </c>
      <c r="O128" s="73">
        <f t="shared" ref="O128:O138" si="115">H128-J128</f>
        <v>5964</v>
      </c>
      <c r="P128" s="81"/>
      <c r="Q128" s="73">
        <f t="shared" ref="Q128:Q138" si="116">ROUND(P128*G128,2)</f>
        <v>0</v>
      </c>
      <c r="R128" s="72"/>
      <c r="S128" s="73">
        <f t="shared" ref="S128:S138" si="117">ROUND(R128*G128,2)</f>
        <v>0</v>
      </c>
      <c r="T128" s="72"/>
      <c r="U128" s="82">
        <f t="shared" ref="U128:U138" si="118">ROUND(T128*G128,2)</f>
        <v>0</v>
      </c>
      <c r="V128" s="152"/>
      <c r="W128" s="200">
        <f t="shared" ref="W128:W138" si="119">ROUND(V128*G128,2)</f>
        <v>0</v>
      </c>
      <c r="X128" s="111"/>
      <c r="Y128" s="112">
        <f t="shared" ref="Y128:Y138" si="120">ROUND(X128*G128,2)</f>
        <v>0</v>
      </c>
      <c r="Z128" s="111"/>
      <c r="AA128" s="112">
        <f t="shared" ref="AA128:AA138" si="121">ROUND(Z128*G128,2)</f>
        <v>0</v>
      </c>
      <c r="AB128" s="54"/>
      <c r="AC128" s="113"/>
      <c r="AD128" s="54"/>
      <c r="AE128" s="113"/>
      <c r="AF128" s="54"/>
      <c r="AG128" s="113"/>
      <c r="AH128" s="54"/>
      <c r="AI128" s="113"/>
      <c r="AJ128" s="54"/>
      <c r="AK128" s="113"/>
      <c r="AL128" s="54"/>
      <c r="AM128" s="113"/>
      <c r="BR128" s="54"/>
      <c r="BX128" s="54"/>
      <c r="CD128" s="54"/>
    </row>
    <row r="129" spans="1:87" s="109" customFormat="1" ht="49.5" x14ac:dyDescent="0.3">
      <c r="A129" s="64">
        <v>96</v>
      </c>
      <c r="B129" s="65" t="s">
        <v>190</v>
      </c>
      <c r="C129" s="66" t="s">
        <v>191</v>
      </c>
      <c r="D129" s="67" t="s">
        <v>38</v>
      </c>
      <c r="E129" s="68">
        <v>4217</v>
      </c>
      <c r="F129" s="69"/>
      <c r="G129" s="156">
        <v>44.59</v>
      </c>
      <c r="H129" s="178">
        <f t="shared" si="110"/>
        <v>188036.03</v>
      </c>
      <c r="I129" s="72">
        <f t="shared" si="111"/>
        <v>0</v>
      </c>
      <c r="J129" s="73">
        <f t="shared" si="111"/>
        <v>0</v>
      </c>
      <c r="K129" s="72">
        <f t="shared" si="112"/>
        <v>4217</v>
      </c>
      <c r="L129" s="72">
        <f t="shared" si="113"/>
        <v>0</v>
      </c>
      <c r="M129" s="73">
        <f t="shared" si="113"/>
        <v>0</v>
      </c>
      <c r="N129" s="72">
        <f t="shared" si="114"/>
        <v>4217</v>
      </c>
      <c r="O129" s="73">
        <f t="shared" si="115"/>
        <v>188036.03</v>
      </c>
      <c r="P129" s="81"/>
      <c r="Q129" s="73">
        <f t="shared" si="116"/>
        <v>0</v>
      </c>
      <c r="R129" s="72"/>
      <c r="S129" s="73">
        <f t="shared" si="117"/>
        <v>0</v>
      </c>
      <c r="T129" s="72"/>
      <c r="U129" s="82">
        <f t="shared" si="118"/>
        <v>0</v>
      </c>
      <c r="V129" s="152"/>
      <c r="W129" s="200">
        <f t="shared" si="119"/>
        <v>0</v>
      </c>
      <c r="X129" s="105"/>
      <c r="Y129" s="106">
        <f t="shared" si="120"/>
        <v>0</v>
      </c>
      <c r="Z129" s="105"/>
      <c r="AA129" s="106">
        <f t="shared" si="121"/>
        <v>0</v>
      </c>
      <c r="AB129" s="107"/>
      <c r="AC129" s="108"/>
      <c r="AD129" s="107"/>
      <c r="AE129" s="108"/>
      <c r="AF129" s="107"/>
      <c r="AG129" s="108"/>
      <c r="AH129" s="107"/>
      <c r="AI129" s="108"/>
      <c r="AJ129" s="107"/>
      <c r="AK129" s="108"/>
      <c r="AL129" s="107"/>
      <c r="AM129" s="108"/>
      <c r="AN129" s="107"/>
      <c r="AO129" s="108"/>
      <c r="AP129" s="107"/>
      <c r="AQ129" s="108"/>
      <c r="AR129" s="107"/>
      <c r="AS129" s="108"/>
      <c r="AT129" s="107"/>
      <c r="AU129" s="108"/>
      <c r="AW129" s="108"/>
      <c r="AY129" s="108"/>
      <c r="BA129" s="108"/>
      <c r="BC129" s="108"/>
      <c r="BE129" s="108"/>
      <c r="BG129" s="108"/>
      <c r="BI129" s="108"/>
      <c r="BK129" s="108"/>
      <c r="BM129" s="108"/>
      <c r="BO129" s="108"/>
      <c r="BQ129" s="108"/>
      <c r="BR129" s="107"/>
      <c r="BS129" s="108"/>
      <c r="BU129" s="108"/>
      <c r="BW129" s="108"/>
      <c r="BX129" s="107"/>
      <c r="BY129" s="108"/>
      <c r="CA129" s="108"/>
      <c r="CC129" s="108"/>
      <c r="CD129" s="107"/>
      <c r="CE129" s="108"/>
      <c r="CG129" s="108"/>
      <c r="CI129" s="108"/>
    </row>
    <row r="130" spans="1:87" s="114" customFormat="1" ht="49.5" x14ac:dyDescent="0.2">
      <c r="A130" s="64">
        <v>97</v>
      </c>
      <c r="B130" s="65" t="s">
        <v>192</v>
      </c>
      <c r="C130" s="66" t="s">
        <v>193</v>
      </c>
      <c r="D130" s="67" t="s">
        <v>38</v>
      </c>
      <c r="E130" s="68">
        <v>2108</v>
      </c>
      <c r="F130" s="80"/>
      <c r="G130" s="156">
        <v>166.92</v>
      </c>
      <c r="H130" s="178">
        <f t="shared" si="110"/>
        <v>351867.36</v>
      </c>
      <c r="I130" s="72">
        <f t="shared" si="111"/>
        <v>0</v>
      </c>
      <c r="J130" s="73">
        <f t="shared" si="111"/>
        <v>0</v>
      </c>
      <c r="K130" s="72">
        <f t="shared" si="112"/>
        <v>2108</v>
      </c>
      <c r="L130" s="72">
        <f t="shared" si="113"/>
        <v>0</v>
      </c>
      <c r="M130" s="73">
        <f t="shared" si="113"/>
        <v>0</v>
      </c>
      <c r="N130" s="72">
        <f t="shared" si="114"/>
        <v>2108</v>
      </c>
      <c r="O130" s="73">
        <f t="shared" si="115"/>
        <v>351867.36</v>
      </c>
      <c r="P130" s="81"/>
      <c r="Q130" s="73">
        <f t="shared" si="116"/>
        <v>0</v>
      </c>
      <c r="R130" s="72"/>
      <c r="S130" s="73">
        <f t="shared" si="117"/>
        <v>0</v>
      </c>
      <c r="T130" s="72"/>
      <c r="U130" s="82">
        <f t="shared" si="118"/>
        <v>0</v>
      </c>
      <c r="V130" s="152"/>
      <c r="W130" s="200">
        <f t="shared" si="119"/>
        <v>0</v>
      </c>
      <c r="X130" s="111"/>
      <c r="Y130" s="112">
        <f t="shared" si="120"/>
        <v>0</v>
      </c>
      <c r="Z130" s="111"/>
      <c r="AA130" s="112">
        <f t="shared" si="121"/>
        <v>0</v>
      </c>
      <c r="AB130" s="54"/>
      <c r="AC130" s="113"/>
      <c r="AD130" s="54"/>
      <c r="AE130" s="113"/>
      <c r="AF130" s="54"/>
      <c r="AG130" s="113"/>
      <c r="AH130" s="54"/>
      <c r="AI130" s="113"/>
      <c r="AJ130" s="54"/>
      <c r="AK130" s="113"/>
      <c r="AL130" s="54"/>
      <c r="AM130" s="113"/>
      <c r="BR130" s="54"/>
      <c r="BX130" s="54"/>
      <c r="CD130" s="54"/>
    </row>
    <row r="131" spans="1:87" s="114" customFormat="1" ht="49.5" x14ac:dyDescent="0.2">
      <c r="A131" s="64">
        <v>98</v>
      </c>
      <c r="B131" s="65" t="s">
        <v>194</v>
      </c>
      <c r="C131" s="66" t="s">
        <v>195</v>
      </c>
      <c r="D131" s="67" t="s">
        <v>38</v>
      </c>
      <c r="E131" s="68">
        <v>497</v>
      </c>
      <c r="F131" s="80"/>
      <c r="G131" s="156">
        <v>1600.62</v>
      </c>
      <c r="H131" s="178">
        <f t="shared" si="110"/>
        <v>795508.14</v>
      </c>
      <c r="I131" s="72">
        <f t="shared" si="111"/>
        <v>0</v>
      </c>
      <c r="J131" s="73">
        <f t="shared" si="111"/>
        <v>0</v>
      </c>
      <c r="K131" s="72">
        <f t="shared" si="112"/>
        <v>497</v>
      </c>
      <c r="L131" s="72">
        <f t="shared" si="113"/>
        <v>0</v>
      </c>
      <c r="M131" s="73">
        <f t="shared" si="113"/>
        <v>0</v>
      </c>
      <c r="N131" s="72">
        <f t="shared" si="114"/>
        <v>497</v>
      </c>
      <c r="O131" s="73">
        <f t="shared" si="115"/>
        <v>795508.14</v>
      </c>
      <c r="P131" s="81"/>
      <c r="Q131" s="73">
        <f t="shared" si="116"/>
        <v>0</v>
      </c>
      <c r="R131" s="72"/>
      <c r="S131" s="73">
        <f t="shared" si="117"/>
        <v>0</v>
      </c>
      <c r="T131" s="72"/>
      <c r="U131" s="82">
        <f t="shared" si="118"/>
        <v>0</v>
      </c>
      <c r="V131" s="152"/>
      <c r="W131" s="200">
        <f t="shared" si="119"/>
        <v>0</v>
      </c>
      <c r="X131" s="111"/>
      <c r="Y131" s="112">
        <f t="shared" si="120"/>
        <v>0</v>
      </c>
      <c r="Z131" s="111"/>
      <c r="AA131" s="112">
        <f t="shared" si="121"/>
        <v>0</v>
      </c>
      <c r="AB131" s="54"/>
      <c r="AC131" s="113"/>
      <c r="AD131" s="54"/>
      <c r="AE131" s="113"/>
      <c r="AF131" s="54"/>
      <c r="AG131" s="113"/>
      <c r="AH131" s="54"/>
      <c r="AI131" s="113"/>
      <c r="AJ131" s="54"/>
      <c r="AK131" s="113"/>
      <c r="AL131" s="54"/>
      <c r="AM131" s="113"/>
      <c r="BR131" s="54"/>
      <c r="BX131" s="54"/>
      <c r="CD131" s="54"/>
    </row>
    <row r="132" spans="1:87" s="109" customFormat="1" ht="66" x14ac:dyDescent="0.3">
      <c r="A132" s="64">
        <v>99</v>
      </c>
      <c r="B132" s="65" t="s">
        <v>196</v>
      </c>
      <c r="C132" s="66" t="s">
        <v>197</v>
      </c>
      <c r="D132" s="67" t="s">
        <v>38</v>
      </c>
      <c r="E132" s="68">
        <v>353</v>
      </c>
      <c r="F132" s="69"/>
      <c r="G132" s="156">
        <v>3903.26</v>
      </c>
      <c r="H132" s="178">
        <f t="shared" si="110"/>
        <v>1377850.78</v>
      </c>
      <c r="I132" s="72">
        <f t="shared" si="111"/>
        <v>0</v>
      </c>
      <c r="J132" s="73">
        <f t="shared" si="111"/>
        <v>0</v>
      </c>
      <c r="K132" s="72">
        <f t="shared" si="112"/>
        <v>353</v>
      </c>
      <c r="L132" s="72">
        <f t="shared" si="113"/>
        <v>0</v>
      </c>
      <c r="M132" s="73">
        <f t="shared" si="113"/>
        <v>0</v>
      </c>
      <c r="N132" s="72">
        <f t="shared" si="114"/>
        <v>353</v>
      </c>
      <c r="O132" s="73">
        <f t="shared" si="115"/>
        <v>1377850.78</v>
      </c>
      <c r="P132" s="81"/>
      <c r="Q132" s="73">
        <f t="shared" si="116"/>
        <v>0</v>
      </c>
      <c r="R132" s="72"/>
      <c r="S132" s="73">
        <f t="shared" si="117"/>
        <v>0</v>
      </c>
      <c r="T132" s="72"/>
      <c r="U132" s="82">
        <f t="shared" si="118"/>
        <v>0</v>
      </c>
      <c r="V132" s="152"/>
      <c r="W132" s="200">
        <f t="shared" si="119"/>
        <v>0</v>
      </c>
      <c r="X132" s="105"/>
      <c r="Y132" s="106">
        <f t="shared" si="120"/>
        <v>0</v>
      </c>
      <c r="Z132" s="105"/>
      <c r="AA132" s="106">
        <f t="shared" si="121"/>
        <v>0</v>
      </c>
      <c r="AB132" s="107"/>
      <c r="AC132" s="108"/>
      <c r="AD132" s="107"/>
      <c r="AE132" s="108"/>
      <c r="AF132" s="107"/>
      <c r="AG132" s="108"/>
      <c r="AH132" s="107"/>
      <c r="AI132" s="108"/>
      <c r="AJ132" s="107"/>
      <c r="AK132" s="108"/>
      <c r="AL132" s="107"/>
      <c r="AM132" s="108"/>
      <c r="AN132" s="107"/>
      <c r="AO132" s="108"/>
      <c r="AP132" s="107"/>
      <c r="AQ132" s="108"/>
      <c r="AR132" s="107"/>
      <c r="AS132" s="108"/>
      <c r="AT132" s="107"/>
      <c r="AU132" s="108"/>
      <c r="AW132" s="108"/>
      <c r="AY132" s="108"/>
      <c r="BA132" s="108"/>
      <c r="BC132" s="108"/>
      <c r="BE132" s="108"/>
      <c r="BG132" s="108"/>
      <c r="BI132" s="108"/>
      <c r="BK132" s="108"/>
      <c r="BM132" s="108"/>
      <c r="BO132" s="108"/>
      <c r="BQ132" s="108"/>
      <c r="BR132" s="107"/>
      <c r="BS132" s="108"/>
      <c r="BU132" s="108"/>
      <c r="BW132" s="108"/>
      <c r="BX132" s="107"/>
      <c r="BY132" s="108"/>
      <c r="CA132" s="108"/>
      <c r="CC132" s="108"/>
      <c r="CD132" s="107"/>
      <c r="CE132" s="108"/>
      <c r="CG132" s="108"/>
      <c r="CI132" s="108"/>
    </row>
    <row r="133" spans="1:87" s="109" customFormat="1" ht="66" x14ac:dyDescent="0.3">
      <c r="A133" s="64">
        <v>100</v>
      </c>
      <c r="B133" s="65" t="s">
        <v>198</v>
      </c>
      <c r="C133" s="66" t="s">
        <v>199</v>
      </c>
      <c r="D133" s="67" t="s">
        <v>38</v>
      </c>
      <c r="E133" s="68">
        <v>15</v>
      </c>
      <c r="F133" s="69"/>
      <c r="G133" s="156">
        <v>2928.84</v>
      </c>
      <c r="H133" s="178">
        <f t="shared" si="110"/>
        <v>43932.6</v>
      </c>
      <c r="I133" s="72">
        <f t="shared" si="111"/>
        <v>0</v>
      </c>
      <c r="J133" s="73">
        <f t="shared" si="111"/>
        <v>0</v>
      </c>
      <c r="K133" s="72">
        <f t="shared" si="112"/>
        <v>15</v>
      </c>
      <c r="L133" s="72">
        <f t="shared" si="113"/>
        <v>0</v>
      </c>
      <c r="M133" s="73">
        <f t="shared" si="113"/>
        <v>0</v>
      </c>
      <c r="N133" s="72">
        <f t="shared" si="114"/>
        <v>15</v>
      </c>
      <c r="O133" s="73">
        <f t="shared" si="115"/>
        <v>43932.6</v>
      </c>
      <c r="P133" s="81"/>
      <c r="Q133" s="73">
        <f t="shared" si="116"/>
        <v>0</v>
      </c>
      <c r="R133" s="72"/>
      <c r="S133" s="73">
        <f t="shared" si="117"/>
        <v>0</v>
      </c>
      <c r="T133" s="72"/>
      <c r="U133" s="82">
        <f t="shared" si="118"/>
        <v>0</v>
      </c>
      <c r="V133" s="152"/>
      <c r="W133" s="200">
        <f t="shared" si="119"/>
        <v>0</v>
      </c>
      <c r="X133" s="105"/>
      <c r="Y133" s="106">
        <f t="shared" si="120"/>
        <v>0</v>
      </c>
      <c r="Z133" s="105"/>
      <c r="AA133" s="106">
        <f t="shared" si="121"/>
        <v>0</v>
      </c>
      <c r="AB133" s="107"/>
      <c r="AC133" s="108"/>
      <c r="AD133" s="107"/>
      <c r="AE133" s="108"/>
      <c r="AF133" s="107"/>
      <c r="AG133" s="108"/>
      <c r="AH133" s="107"/>
      <c r="AI133" s="108"/>
      <c r="AJ133" s="107"/>
      <c r="AK133" s="108"/>
      <c r="AL133" s="107"/>
      <c r="AM133" s="108"/>
      <c r="AN133" s="107"/>
      <c r="AO133" s="108"/>
      <c r="AP133" s="107"/>
      <c r="AQ133" s="108"/>
      <c r="AR133" s="107"/>
      <c r="AS133" s="108"/>
      <c r="AT133" s="107"/>
      <c r="AU133" s="108"/>
      <c r="AW133" s="108"/>
      <c r="AY133" s="108"/>
      <c r="BA133" s="108"/>
      <c r="BC133" s="108"/>
      <c r="BE133" s="108"/>
      <c r="BG133" s="108"/>
      <c r="BI133" s="108"/>
      <c r="BK133" s="108"/>
      <c r="BM133" s="108"/>
      <c r="BO133" s="108"/>
      <c r="BQ133" s="108"/>
      <c r="BR133" s="107"/>
      <c r="BS133" s="108"/>
      <c r="BU133" s="108"/>
      <c r="BW133" s="108"/>
      <c r="BX133" s="107"/>
      <c r="BY133" s="108"/>
      <c r="CA133" s="108"/>
      <c r="CC133" s="108"/>
      <c r="CD133" s="107"/>
      <c r="CE133" s="108"/>
      <c r="CG133" s="108"/>
      <c r="CI133" s="108"/>
    </row>
    <row r="134" spans="1:87" s="114" customFormat="1" ht="66" x14ac:dyDescent="0.2">
      <c r="A134" s="64">
        <v>101</v>
      </c>
      <c r="B134" s="65" t="s">
        <v>200</v>
      </c>
      <c r="C134" s="66" t="s">
        <v>201</v>
      </c>
      <c r="D134" s="67" t="s">
        <v>38</v>
      </c>
      <c r="E134" s="68">
        <v>133</v>
      </c>
      <c r="F134" s="80"/>
      <c r="G134" s="156">
        <v>1991.58</v>
      </c>
      <c r="H134" s="178">
        <f t="shared" si="110"/>
        <v>264880.14</v>
      </c>
      <c r="I134" s="72">
        <f t="shared" si="111"/>
        <v>0</v>
      </c>
      <c r="J134" s="73">
        <f t="shared" si="111"/>
        <v>0</v>
      </c>
      <c r="K134" s="72">
        <f t="shared" si="112"/>
        <v>133</v>
      </c>
      <c r="L134" s="72">
        <f t="shared" si="113"/>
        <v>0</v>
      </c>
      <c r="M134" s="73">
        <f t="shared" si="113"/>
        <v>0</v>
      </c>
      <c r="N134" s="72">
        <f t="shared" si="114"/>
        <v>133</v>
      </c>
      <c r="O134" s="73">
        <f t="shared" si="115"/>
        <v>264880.14</v>
      </c>
      <c r="P134" s="81"/>
      <c r="Q134" s="73">
        <f t="shared" si="116"/>
        <v>0</v>
      </c>
      <c r="R134" s="72"/>
      <c r="S134" s="73">
        <f t="shared" si="117"/>
        <v>0</v>
      </c>
      <c r="T134" s="72"/>
      <c r="U134" s="82">
        <f t="shared" si="118"/>
        <v>0</v>
      </c>
      <c r="V134" s="152"/>
      <c r="W134" s="200">
        <f t="shared" si="119"/>
        <v>0</v>
      </c>
      <c r="X134" s="111"/>
      <c r="Y134" s="112">
        <f t="shared" si="120"/>
        <v>0</v>
      </c>
      <c r="Z134" s="111"/>
      <c r="AA134" s="112">
        <f t="shared" si="121"/>
        <v>0</v>
      </c>
      <c r="AB134" s="54"/>
      <c r="AC134" s="113"/>
      <c r="AD134" s="54"/>
      <c r="AE134" s="113"/>
      <c r="AF134" s="54"/>
      <c r="AG134" s="113"/>
      <c r="AH134" s="54"/>
      <c r="AI134" s="113"/>
      <c r="AJ134" s="54"/>
      <c r="AK134" s="113"/>
      <c r="AL134" s="54"/>
      <c r="AM134" s="113"/>
      <c r="BR134" s="54"/>
      <c r="BX134" s="54"/>
      <c r="CD134" s="54"/>
    </row>
    <row r="135" spans="1:87" s="114" customFormat="1" ht="66" x14ac:dyDescent="0.2">
      <c r="A135" s="64">
        <v>102</v>
      </c>
      <c r="B135" s="65" t="s">
        <v>202</v>
      </c>
      <c r="C135" s="66" t="s">
        <v>203</v>
      </c>
      <c r="D135" s="67" t="s">
        <v>38</v>
      </c>
      <c r="E135" s="68">
        <v>13</v>
      </c>
      <c r="F135" s="80"/>
      <c r="G135" s="156">
        <v>2024.02</v>
      </c>
      <c r="H135" s="178">
        <f t="shared" si="110"/>
        <v>26312.26</v>
      </c>
      <c r="I135" s="72">
        <f t="shared" si="111"/>
        <v>0</v>
      </c>
      <c r="J135" s="73">
        <f t="shared" si="111"/>
        <v>0</v>
      </c>
      <c r="K135" s="72">
        <f t="shared" si="112"/>
        <v>13</v>
      </c>
      <c r="L135" s="72">
        <f t="shared" si="113"/>
        <v>0</v>
      </c>
      <c r="M135" s="73">
        <f t="shared" si="113"/>
        <v>0</v>
      </c>
      <c r="N135" s="72">
        <f t="shared" si="114"/>
        <v>13</v>
      </c>
      <c r="O135" s="73">
        <f t="shared" si="115"/>
        <v>26312.26</v>
      </c>
      <c r="P135" s="81"/>
      <c r="Q135" s="73">
        <f t="shared" si="116"/>
        <v>0</v>
      </c>
      <c r="R135" s="72"/>
      <c r="S135" s="73">
        <f t="shared" si="117"/>
        <v>0</v>
      </c>
      <c r="T135" s="72"/>
      <c r="U135" s="82">
        <f t="shared" si="118"/>
        <v>0</v>
      </c>
      <c r="V135" s="152"/>
      <c r="W135" s="200">
        <f t="shared" si="119"/>
        <v>0</v>
      </c>
      <c r="X135" s="111"/>
      <c r="Y135" s="112">
        <f t="shared" si="120"/>
        <v>0</v>
      </c>
      <c r="Z135" s="111"/>
      <c r="AA135" s="112">
        <f t="shared" si="121"/>
        <v>0</v>
      </c>
      <c r="AB135" s="54"/>
      <c r="AC135" s="113"/>
      <c r="AD135" s="54"/>
      <c r="AE135" s="113"/>
      <c r="AF135" s="54"/>
      <c r="AG135" s="113"/>
      <c r="AH135" s="54"/>
      <c r="AI135" s="113"/>
      <c r="AJ135" s="54"/>
      <c r="AK135" s="113"/>
      <c r="AL135" s="54"/>
      <c r="AM135" s="113"/>
      <c r="BR135" s="54"/>
      <c r="BX135" s="54"/>
      <c r="CD135" s="54"/>
    </row>
    <row r="136" spans="1:87" s="109" customFormat="1" ht="66" x14ac:dyDescent="0.3">
      <c r="A136" s="64">
        <v>103</v>
      </c>
      <c r="B136" s="65" t="s">
        <v>204</v>
      </c>
      <c r="C136" s="66" t="s">
        <v>205</v>
      </c>
      <c r="D136" s="67" t="s">
        <v>38</v>
      </c>
      <c r="E136" s="68">
        <v>35</v>
      </c>
      <c r="F136" s="69"/>
      <c r="G136" s="156">
        <v>2993.4</v>
      </c>
      <c r="H136" s="178">
        <f t="shared" si="110"/>
        <v>104769</v>
      </c>
      <c r="I136" s="72">
        <f t="shared" si="111"/>
        <v>0</v>
      </c>
      <c r="J136" s="73">
        <f t="shared" si="111"/>
        <v>0</v>
      </c>
      <c r="K136" s="72">
        <f t="shared" si="112"/>
        <v>35</v>
      </c>
      <c r="L136" s="72">
        <f t="shared" si="113"/>
        <v>0</v>
      </c>
      <c r="M136" s="73">
        <f t="shared" si="113"/>
        <v>0</v>
      </c>
      <c r="N136" s="72">
        <f t="shared" si="114"/>
        <v>35</v>
      </c>
      <c r="O136" s="73">
        <f t="shared" si="115"/>
        <v>104769</v>
      </c>
      <c r="P136" s="81"/>
      <c r="Q136" s="73">
        <f t="shared" si="116"/>
        <v>0</v>
      </c>
      <c r="R136" s="72"/>
      <c r="S136" s="73">
        <f t="shared" si="117"/>
        <v>0</v>
      </c>
      <c r="T136" s="72"/>
      <c r="U136" s="82">
        <f t="shared" si="118"/>
        <v>0</v>
      </c>
      <c r="V136" s="152"/>
      <c r="W136" s="106">
        <f t="shared" si="119"/>
        <v>0</v>
      </c>
      <c r="X136" s="105"/>
      <c r="Y136" s="106">
        <f t="shared" si="120"/>
        <v>0</v>
      </c>
      <c r="Z136" s="105"/>
      <c r="AA136" s="106">
        <f t="shared" si="121"/>
        <v>0</v>
      </c>
      <c r="AB136" s="107"/>
      <c r="AC136" s="108"/>
      <c r="AD136" s="107"/>
      <c r="AE136" s="108"/>
      <c r="AF136" s="107"/>
      <c r="AG136" s="108"/>
      <c r="AH136" s="107"/>
      <c r="AI136" s="108"/>
      <c r="AJ136" s="107"/>
      <c r="AK136" s="108"/>
      <c r="AL136" s="107"/>
      <c r="AM136" s="108"/>
      <c r="AN136" s="107"/>
      <c r="AO136" s="108"/>
      <c r="AP136" s="107"/>
      <c r="AQ136" s="108"/>
      <c r="AR136" s="107"/>
      <c r="AS136" s="108"/>
      <c r="AT136" s="107"/>
      <c r="AU136" s="108"/>
      <c r="AW136" s="108"/>
      <c r="AY136" s="108"/>
      <c r="BA136" s="108"/>
      <c r="BC136" s="108"/>
      <c r="BE136" s="108"/>
      <c r="BG136" s="108"/>
      <c r="BI136" s="108"/>
      <c r="BK136" s="108"/>
      <c r="BM136" s="108"/>
      <c r="BO136" s="108"/>
      <c r="BQ136" s="108"/>
      <c r="BR136" s="107"/>
      <c r="BS136" s="108"/>
      <c r="BU136" s="108"/>
      <c r="BW136" s="108"/>
      <c r="BX136" s="107"/>
      <c r="BY136" s="108"/>
      <c r="CA136" s="108"/>
      <c r="CC136" s="108"/>
      <c r="CD136" s="107"/>
      <c r="CE136" s="108"/>
      <c r="CG136" s="108"/>
      <c r="CI136" s="108"/>
    </row>
    <row r="137" spans="1:87" s="114" customFormat="1" ht="66" x14ac:dyDescent="0.2">
      <c r="A137" s="64">
        <v>104</v>
      </c>
      <c r="B137" s="65" t="s">
        <v>206</v>
      </c>
      <c r="C137" s="66" t="s">
        <v>207</v>
      </c>
      <c r="D137" s="67" t="s">
        <v>38</v>
      </c>
      <c r="E137" s="68">
        <v>1</v>
      </c>
      <c r="F137" s="80"/>
      <c r="G137" s="156">
        <v>3888.66</v>
      </c>
      <c r="H137" s="178">
        <f t="shared" si="110"/>
        <v>3888.66</v>
      </c>
      <c r="I137" s="72">
        <f t="shared" si="111"/>
        <v>0</v>
      </c>
      <c r="J137" s="73">
        <f t="shared" si="111"/>
        <v>0</v>
      </c>
      <c r="K137" s="72">
        <f t="shared" si="112"/>
        <v>1</v>
      </c>
      <c r="L137" s="72">
        <f t="shared" si="113"/>
        <v>0</v>
      </c>
      <c r="M137" s="73">
        <f t="shared" si="113"/>
        <v>0</v>
      </c>
      <c r="N137" s="72">
        <f t="shared" si="114"/>
        <v>1</v>
      </c>
      <c r="O137" s="73">
        <f t="shared" si="115"/>
        <v>3888.66</v>
      </c>
      <c r="P137" s="81"/>
      <c r="Q137" s="73">
        <f t="shared" si="116"/>
        <v>0</v>
      </c>
      <c r="R137" s="72"/>
      <c r="S137" s="73">
        <f t="shared" si="117"/>
        <v>0</v>
      </c>
      <c r="T137" s="72"/>
      <c r="U137" s="82">
        <f t="shared" si="118"/>
        <v>0</v>
      </c>
      <c r="V137" s="152"/>
      <c r="W137" s="112">
        <f t="shared" si="119"/>
        <v>0</v>
      </c>
      <c r="X137" s="111"/>
      <c r="Y137" s="112">
        <f t="shared" si="120"/>
        <v>0</v>
      </c>
      <c r="Z137" s="111"/>
      <c r="AA137" s="112">
        <f t="shared" si="121"/>
        <v>0</v>
      </c>
      <c r="AB137" s="54"/>
      <c r="AC137" s="113"/>
      <c r="AD137" s="54"/>
      <c r="AE137" s="113"/>
      <c r="AF137" s="54"/>
      <c r="AG137" s="113"/>
      <c r="AH137" s="54"/>
      <c r="AI137" s="113"/>
      <c r="AJ137" s="54"/>
      <c r="AK137" s="113"/>
      <c r="AL137" s="54"/>
      <c r="AM137" s="113"/>
      <c r="BR137" s="54"/>
      <c r="BX137" s="54"/>
      <c r="CD137" s="54"/>
    </row>
    <row r="138" spans="1:87" s="114" customFormat="1" ht="33" x14ac:dyDescent="0.2">
      <c r="A138" s="64">
        <v>105</v>
      </c>
      <c r="B138" s="65" t="s">
        <v>208</v>
      </c>
      <c r="C138" s="66" t="s">
        <v>209</v>
      </c>
      <c r="D138" s="67" t="s">
        <v>86</v>
      </c>
      <c r="E138" s="68">
        <v>57381</v>
      </c>
      <c r="F138" s="80"/>
      <c r="G138" s="156">
        <v>18.68</v>
      </c>
      <c r="H138" s="178">
        <f t="shared" si="110"/>
        <v>1071877.08</v>
      </c>
      <c r="I138" s="72">
        <f t="shared" si="111"/>
        <v>0</v>
      </c>
      <c r="J138" s="73">
        <f t="shared" si="111"/>
        <v>0</v>
      </c>
      <c r="K138" s="72">
        <f t="shared" si="112"/>
        <v>57381</v>
      </c>
      <c r="L138" s="72">
        <f t="shared" si="113"/>
        <v>0</v>
      </c>
      <c r="M138" s="73">
        <f t="shared" si="113"/>
        <v>0</v>
      </c>
      <c r="N138" s="72">
        <f t="shared" si="114"/>
        <v>57381</v>
      </c>
      <c r="O138" s="73">
        <f t="shared" si="115"/>
        <v>1071877.08</v>
      </c>
      <c r="P138" s="81"/>
      <c r="Q138" s="73">
        <f t="shared" si="116"/>
        <v>0</v>
      </c>
      <c r="R138" s="72"/>
      <c r="S138" s="73">
        <f t="shared" si="117"/>
        <v>0</v>
      </c>
      <c r="T138" s="72"/>
      <c r="U138" s="82">
        <f t="shared" si="118"/>
        <v>0</v>
      </c>
      <c r="V138" s="152"/>
      <c r="W138" s="112">
        <f t="shared" si="119"/>
        <v>0</v>
      </c>
      <c r="X138" s="111"/>
      <c r="Y138" s="112">
        <f t="shared" si="120"/>
        <v>0</v>
      </c>
      <c r="Z138" s="111"/>
      <c r="AA138" s="112">
        <f t="shared" si="121"/>
        <v>0</v>
      </c>
      <c r="AB138" s="54"/>
      <c r="AC138" s="113"/>
      <c r="AD138" s="54"/>
      <c r="AE138" s="113"/>
      <c r="AF138" s="54"/>
      <c r="AG138" s="113"/>
      <c r="AH138" s="54"/>
      <c r="AI138" s="113"/>
      <c r="AJ138" s="54"/>
      <c r="AK138" s="113"/>
      <c r="AL138" s="54"/>
      <c r="AM138" s="113"/>
      <c r="BR138" s="54"/>
      <c r="BX138" s="54"/>
      <c r="CD138" s="54"/>
    </row>
    <row r="139" spans="1:87" s="177" customFormat="1" ht="15" x14ac:dyDescent="0.25">
      <c r="A139" s="201"/>
      <c r="B139" s="202">
        <v>10.199999999999999</v>
      </c>
      <c r="C139" s="203" t="s">
        <v>210</v>
      </c>
      <c r="D139" s="202"/>
      <c r="E139" s="179"/>
      <c r="F139" s="165"/>
      <c r="G139" s="204"/>
      <c r="H139" s="167"/>
      <c r="I139" s="205"/>
      <c r="J139" s="206"/>
      <c r="K139" s="205"/>
      <c r="L139" s="205"/>
      <c r="M139" s="206"/>
      <c r="N139" s="205"/>
      <c r="O139" s="206"/>
      <c r="P139" s="207"/>
      <c r="Q139" s="206"/>
      <c r="R139" s="205"/>
      <c r="S139" s="206"/>
      <c r="T139" s="205"/>
      <c r="U139" s="208"/>
      <c r="V139" s="186"/>
      <c r="W139" s="175"/>
      <c r="X139" s="209"/>
      <c r="Y139" s="175"/>
      <c r="Z139" s="209"/>
      <c r="AA139" s="175"/>
      <c r="AB139" s="170"/>
      <c r="AC139" s="176"/>
      <c r="AD139" s="170"/>
      <c r="AE139" s="176"/>
      <c r="AF139" s="170"/>
      <c r="AG139" s="176"/>
      <c r="AH139" s="170"/>
      <c r="AI139" s="176"/>
      <c r="AJ139" s="170"/>
      <c r="AK139" s="176"/>
      <c r="AL139" s="170"/>
      <c r="AM139" s="176"/>
      <c r="AN139" s="170"/>
      <c r="AO139" s="176"/>
      <c r="AP139" s="170"/>
      <c r="AQ139" s="176"/>
      <c r="AR139" s="170"/>
      <c r="AS139" s="176"/>
      <c r="AT139" s="170"/>
      <c r="AU139" s="176"/>
      <c r="AW139" s="176"/>
      <c r="AY139" s="176"/>
      <c r="BA139" s="176"/>
      <c r="BC139" s="176"/>
      <c r="BE139" s="176"/>
      <c r="BG139" s="176"/>
      <c r="BI139" s="176"/>
      <c r="BK139" s="176"/>
      <c r="BM139" s="176"/>
      <c r="BO139" s="176"/>
      <c r="BQ139" s="176"/>
      <c r="BR139" s="170"/>
      <c r="BS139" s="176"/>
      <c r="BU139" s="176"/>
      <c r="BW139" s="176"/>
      <c r="BX139" s="170"/>
      <c r="BY139" s="176"/>
      <c r="CA139" s="176"/>
      <c r="CC139" s="176"/>
      <c r="CD139" s="170"/>
      <c r="CE139" s="176"/>
      <c r="CG139" s="176"/>
      <c r="CI139" s="176"/>
    </row>
    <row r="140" spans="1:87" s="109" customFormat="1" ht="66" x14ac:dyDescent="0.3">
      <c r="A140" s="64">
        <v>106</v>
      </c>
      <c r="B140" s="65" t="s">
        <v>211</v>
      </c>
      <c r="C140" s="66" t="s">
        <v>212</v>
      </c>
      <c r="D140" s="67" t="s">
        <v>46</v>
      </c>
      <c r="E140" s="68">
        <v>425</v>
      </c>
      <c r="F140" s="69"/>
      <c r="G140" s="156">
        <v>1067.47</v>
      </c>
      <c r="H140" s="178">
        <f t="shared" ref="H140:H146" si="122">ROUND((E140*G140),2)</f>
        <v>453674.75</v>
      </c>
      <c r="I140" s="72">
        <f t="shared" ref="I140:J146" si="123">P140+R140+T140+V140+X140+Z140+AB140+AD140+AF140+AH140+AJ140+AL140+AN140+AP140+AR140+AT140+AV140+AX140+AZ140+BB140+BD140+BF140+BH140+BJ140+BL140+BN140+BP140+BR140+BT140+BV140+BX140+BZ140+CB140+CD140+CF140+CH140</f>
        <v>0</v>
      </c>
      <c r="J140" s="73">
        <f t="shared" si="123"/>
        <v>0</v>
      </c>
      <c r="K140" s="72">
        <f t="shared" ref="K140:K146" si="124">+E140-I140</f>
        <v>425</v>
      </c>
      <c r="L140" s="72">
        <f t="shared" ref="L140:M146" si="125">I140</f>
        <v>0</v>
      </c>
      <c r="M140" s="73">
        <f t="shared" si="125"/>
        <v>0</v>
      </c>
      <c r="N140" s="72">
        <f t="shared" ref="N140:N146" si="126">E140-I140</f>
        <v>425</v>
      </c>
      <c r="O140" s="73">
        <f t="shared" ref="O140:O146" si="127">H140-J140</f>
        <v>453674.75</v>
      </c>
      <c r="P140" s="81"/>
      <c r="Q140" s="73">
        <f t="shared" ref="Q140:Q146" si="128">ROUND(P140*G140,2)</f>
        <v>0</v>
      </c>
      <c r="R140" s="72"/>
      <c r="S140" s="73">
        <f t="shared" ref="S140:S146" si="129">ROUND(R140*G140,2)</f>
        <v>0</v>
      </c>
      <c r="T140" s="72"/>
      <c r="U140" s="82">
        <f t="shared" ref="U140:U146" si="130">ROUND(T140*G140,2)</f>
        <v>0</v>
      </c>
      <c r="V140" s="152"/>
      <c r="W140" s="106">
        <f t="shared" ref="W140:W146" si="131">ROUND(V140*G140,2)</f>
        <v>0</v>
      </c>
      <c r="X140" s="105"/>
      <c r="Y140" s="106">
        <f t="shared" ref="Y140:Y146" si="132">ROUND(X140*G140,2)</f>
        <v>0</v>
      </c>
      <c r="Z140" s="105"/>
      <c r="AA140" s="106">
        <f t="shared" ref="AA140:AA146" si="133">ROUND(Z140*G140,2)</f>
        <v>0</v>
      </c>
      <c r="AB140" s="107"/>
      <c r="AC140" s="108"/>
      <c r="AD140" s="107"/>
      <c r="AE140" s="108"/>
      <c r="AF140" s="107"/>
      <c r="AG140" s="108"/>
      <c r="AH140" s="107"/>
      <c r="AI140" s="108"/>
      <c r="AJ140" s="107"/>
      <c r="AK140" s="108"/>
      <c r="AL140" s="107"/>
      <c r="AM140" s="108"/>
      <c r="AN140" s="107"/>
      <c r="AO140" s="108"/>
      <c r="AP140" s="107"/>
      <c r="AQ140" s="108"/>
      <c r="AR140" s="107"/>
      <c r="AS140" s="108"/>
      <c r="AT140" s="107"/>
      <c r="AU140" s="108"/>
      <c r="AW140" s="108"/>
      <c r="AY140" s="108"/>
      <c r="BA140" s="108"/>
      <c r="BC140" s="108"/>
      <c r="BE140" s="108"/>
      <c r="BG140" s="108"/>
      <c r="BI140" s="108"/>
      <c r="BK140" s="108"/>
      <c r="BM140" s="108"/>
      <c r="BO140" s="108"/>
      <c r="BQ140" s="108"/>
      <c r="BR140" s="107"/>
      <c r="BS140" s="108"/>
      <c r="BU140" s="108"/>
      <c r="BW140" s="108"/>
      <c r="BX140" s="107"/>
      <c r="BY140" s="108"/>
      <c r="CA140" s="108"/>
      <c r="CC140" s="108"/>
      <c r="CD140" s="107"/>
      <c r="CE140" s="108"/>
      <c r="CG140" s="108"/>
      <c r="CI140" s="108"/>
    </row>
    <row r="141" spans="1:87" s="114" customFormat="1" ht="66" x14ac:dyDescent="0.2">
      <c r="A141" s="64">
        <v>107</v>
      </c>
      <c r="B141" s="65" t="s">
        <v>213</v>
      </c>
      <c r="C141" s="66" t="s">
        <v>214</v>
      </c>
      <c r="D141" s="67" t="s">
        <v>46</v>
      </c>
      <c r="E141" s="68">
        <v>2100</v>
      </c>
      <c r="F141" s="80"/>
      <c r="G141" s="156">
        <v>314.05</v>
      </c>
      <c r="H141" s="178">
        <f t="shared" si="122"/>
        <v>659505</v>
      </c>
      <c r="I141" s="72">
        <f t="shared" si="123"/>
        <v>0</v>
      </c>
      <c r="J141" s="73">
        <f t="shared" si="123"/>
        <v>0</v>
      </c>
      <c r="K141" s="72">
        <f t="shared" si="124"/>
        <v>2100</v>
      </c>
      <c r="L141" s="72">
        <f t="shared" si="125"/>
        <v>0</v>
      </c>
      <c r="M141" s="73">
        <f t="shared" si="125"/>
        <v>0</v>
      </c>
      <c r="N141" s="72">
        <f t="shared" si="126"/>
        <v>2100</v>
      </c>
      <c r="O141" s="73">
        <f t="shared" si="127"/>
        <v>659505</v>
      </c>
      <c r="P141" s="81"/>
      <c r="Q141" s="73">
        <f t="shared" si="128"/>
        <v>0</v>
      </c>
      <c r="R141" s="72"/>
      <c r="S141" s="73">
        <f t="shared" si="129"/>
        <v>0</v>
      </c>
      <c r="T141" s="72"/>
      <c r="U141" s="82">
        <f t="shared" si="130"/>
        <v>0</v>
      </c>
      <c r="V141" s="152"/>
      <c r="W141" s="112">
        <f t="shared" si="131"/>
        <v>0</v>
      </c>
      <c r="X141" s="111"/>
      <c r="Y141" s="112">
        <f t="shared" si="132"/>
        <v>0</v>
      </c>
      <c r="Z141" s="111"/>
      <c r="AA141" s="112">
        <f t="shared" si="133"/>
        <v>0</v>
      </c>
      <c r="AB141" s="54"/>
      <c r="AC141" s="113"/>
      <c r="AD141" s="54"/>
      <c r="AE141" s="113"/>
      <c r="AF141" s="54"/>
      <c r="AG141" s="113"/>
      <c r="AH141" s="54"/>
      <c r="AI141" s="113"/>
      <c r="AJ141" s="54"/>
      <c r="AK141" s="113"/>
      <c r="AL141" s="54"/>
      <c r="AM141" s="113"/>
      <c r="BR141" s="54"/>
      <c r="BX141" s="54"/>
      <c r="CD141" s="54"/>
    </row>
    <row r="142" spans="1:87" s="114" customFormat="1" ht="49.5" x14ac:dyDescent="0.2">
      <c r="A142" s="64">
        <v>108</v>
      </c>
      <c r="B142" s="65" t="s">
        <v>215</v>
      </c>
      <c r="C142" s="66" t="s">
        <v>216</v>
      </c>
      <c r="D142" s="67" t="s">
        <v>36</v>
      </c>
      <c r="E142" s="68">
        <v>855</v>
      </c>
      <c r="F142" s="80"/>
      <c r="G142" s="156">
        <v>1187.47</v>
      </c>
      <c r="H142" s="178">
        <f t="shared" si="122"/>
        <v>1015286.85</v>
      </c>
      <c r="I142" s="72">
        <f t="shared" si="123"/>
        <v>0</v>
      </c>
      <c r="J142" s="73">
        <f t="shared" si="123"/>
        <v>0</v>
      </c>
      <c r="K142" s="72">
        <f t="shared" si="124"/>
        <v>855</v>
      </c>
      <c r="L142" s="72">
        <f t="shared" si="125"/>
        <v>0</v>
      </c>
      <c r="M142" s="73">
        <f t="shared" si="125"/>
        <v>0</v>
      </c>
      <c r="N142" s="72">
        <f t="shared" si="126"/>
        <v>855</v>
      </c>
      <c r="O142" s="73">
        <f t="shared" si="127"/>
        <v>1015286.85</v>
      </c>
      <c r="P142" s="81"/>
      <c r="Q142" s="73">
        <f t="shared" si="128"/>
        <v>0</v>
      </c>
      <c r="R142" s="72"/>
      <c r="S142" s="73">
        <f t="shared" si="129"/>
        <v>0</v>
      </c>
      <c r="T142" s="72"/>
      <c r="U142" s="82">
        <f t="shared" si="130"/>
        <v>0</v>
      </c>
      <c r="V142" s="152"/>
      <c r="W142" s="112">
        <f t="shared" si="131"/>
        <v>0</v>
      </c>
      <c r="X142" s="111"/>
      <c r="Y142" s="112">
        <f t="shared" si="132"/>
        <v>0</v>
      </c>
      <c r="Z142" s="111"/>
      <c r="AA142" s="112">
        <f t="shared" si="133"/>
        <v>0</v>
      </c>
      <c r="AB142" s="54"/>
      <c r="AC142" s="113"/>
      <c r="AD142" s="54"/>
      <c r="AE142" s="113"/>
      <c r="AF142" s="54"/>
      <c r="AG142" s="113"/>
      <c r="AH142" s="54"/>
      <c r="AI142" s="113"/>
      <c r="AJ142" s="54"/>
      <c r="AK142" s="113"/>
      <c r="AL142" s="54"/>
      <c r="AM142" s="113"/>
      <c r="BR142" s="54"/>
      <c r="BX142" s="54"/>
      <c r="CD142" s="54"/>
    </row>
    <row r="143" spans="1:87" s="109" customFormat="1" ht="132" x14ac:dyDescent="0.3">
      <c r="A143" s="64">
        <v>109</v>
      </c>
      <c r="B143" s="65" t="s">
        <v>217</v>
      </c>
      <c r="C143" s="66" t="s">
        <v>218</v>
      </c>
      <c r="D143" s="67" t="s">
        <v>46</v>
      </c>
      <c r="E143" s="68">
        <v>300</v>
      </c>
      <c r="F143" s="69"/>
      <c r="G143" s="156">
        <v>2291.02</v>
      </c>
      <c r="H143" s="178">
        <f t="shared" si="122"/>
        <v>687306</v>
      </c>
      <c r="I143" s="72">
        <f t="shared" si="123"/>
        <v>0</v>
      </c>
      <c r="J143" s="73">
        <f t="shared" si="123"/>
        <v>0</v>
      </c>
      <c r="K143" s="72">
        <f t="shared" si="124"/>
        <v>300</v>
      </c>
      <c r="L143" s="72">
        <f t="shared" si="125"/>
        <v>0</v>
      </c>
      <c r="M143" s="73">
        <f t="shared" si="125"/>
        <v>0</v>
      </c>
      <c r="N143" s="72">
        <f t="shared" si="126"/>
        <v>300</v>
      </c>
      <c r="O143" s="73">
        <f t="shared" si="127"/>
        <v>687306</v>
      </c>
      <c r="P143" s="81"/>
      <c r="Q143" s="73">
        <f t="shared" si="128"/>
        <v>0</v>
      </c>
      <c r="R143" s="72"/>
      <c r="S143" s="73">
        <f t="shared" si="129"/>
        <v>0</v>
      </c>
      <c r="T143" s="72"/>
      <c r="U143" s="82">
        <f t="shared" si="130"/>
        <v>0</v>
      </c>
      <c r="V143" s="152"/>
      <c r="W143" s="106">
        <f t="shared" si="131"/>
        <v>0</v>
      </c>
      <c r="X143" s="105"/>
      <c r="Y143" s="106">
        <f t="shared" si="132"/>
        <v>0</v>
      </c>
      <c r="Z143" s="105"/>
      <c r="AA143" s="106">
        <f t="shared" si="133"/>
        <v>0</v>
      </c>
      <c r="AB143" s="107"/>
      <c r="AC143" s="108"/>
      <c r="AD143" s="107"/>
      <c r="AE143" s="108"/>
      <c r="AF143" s="107"/>
      <c r="AG143" s="108"/>
      <c r="AH143" s="107"/>
      <c r="AI143" s="108"/>
      <c r="AJ143" s="107"/>
      <c r="AK143" s="108"/>
      <c r="AL143" s="107"/>
      <c r="AM143" s="108"/>
      <c r="AN143" s="107"/>
      <c r="AO143" s="108"/>
      <c r="AP143" s="107"/>
      <c r="AQ143" s="108"/>
      <c r="AR143" s="107"/>
      <c r="AS143" s="108"/>
      <c r="AT143" s="107"/>
      <c r="AU143" s="108"/>
      <c r="AW143" s="108"/>
      <c r="AY143" s="108"/>
      <c r="BA143" s="108"/>
      <c r="BC143" s="108"/>
      <c r="BE143" s="108"/>
      <c r="BG143" s="108"/>
      <c r="BI143" s="108"/>
      <c r="BK143" s="108"/>
      <c r="BM143" s="108"/>
      <c r="BO143" s="108"/>
      <c r="BQ143" s="108"/>
      <c r="BR143" s="107"/>
      <c r="BS143" s="108"/>
      <c r="BU143" s="108"/>
      <c r="BW143" s="108"/>
      <c r="BX143" s="107"/>
      <c r="BY143" s="108"/>
      <c r="CA143" s="108"/>
      <c r="CC143" s="108"/>
      <c r="CD143" s="107"/>
      <c r="CE143" s="108"/>
      <c r="CG143" s="108"/>
      <c r="CI143" s="108"/>
    </row>
    <row r="144" spans="1:87" s="114" customFormat="1" ht="66" x14ac:dyDescent="0.2">
      <c r="A144" s="64">
        <v>110</v>
      </c>
      <c r="B144" s="65" t="s">
        <v>219</v>
      </c>
      <c r="C144" s="66" t="s">
        <v>220</v>
      </c>
      <c r="D144" s="67" t="s">
        <v>57</v>
      </c>
      <c r="E144" s="68">
        <v>120</v>
      </c>
      <c r="F144" s="80"/>
      <c r="G144" s="156">
        <v>998.65</v>
      </c>
      <c r="H144" s="178">
        <f t="shared" si="122"/>
        <v>119838</v>
      </c>
      <c r="I144" s="72">
        <f t="shared" si="123"/>
        <v>0</v>
      </c>
      <c r="J144" s="73">
        <f t="shared" si="123"/>
        <v>0</v>
      </c>
      <c r="K144" s="72">
        <f t="shared" si="124"/>
        <v>120</v>
      </c>
      <c r="L144" s="72">
        <f t="shared" si="125"/>
        <v>0</v>
      </c>
      <c r="M144" s="73">
        <f t="shared" si="125"/>
        <v>0</v>
      </c>
      <c r="N144" s="72">
        <f t="shared" si="126"/>
        <v>120</v>
      </c>
      <c r="O144" s="73">
        <f t="shared" si="127"/>
        <v>119838</v>
      </c>
      <c r="P144" s="81"/>
      <c r="Q144" s="73">
        <f t="shared" si="128"/>
        <v>0</v>
      </c>
      <c r="R144" s="72"/>
      <c r="S144" s="73">
        <f t="shared" si="129"/>
        <v>0</v>
      </c>
      <c r="T144" s="72"/>
      <c r="U144" s="82">
        <f t="shared" si="130"/>
        <v>0</v>
      </c>
      <c r="V144" s="152"/>
      <c r="W144" s="112">
        <f t="shared" si="131"/>
        <v>0</v>
      </c>
      <c r="X144" s="111"/>
      <c r="Y144" s="112">
        <f t="shared" si="132"/>
        <v>0</v>
      </c>
      <c r="Z144" s="111"/>
      <c r="AA144" s="112">
        <f t="shared" si="133"/>
        <v>0</v>
      </c>
      <c r="AB144" s="54"/>
      <c r="AC144" s="113"/>
      <c r="AD144" s="54"/>
      <c r="AE144" s="113"/>
      <c r="AF144" s="54"/>
      <c r="AG144" s="113"/>
      <c r="AH144" s="54"/>
      <c r="AI144" s="113"/>
      <c r="AJ144" s="54"/>
      <c r="AK144" s="113"/>
      <c r="AL144" s="54"/>
      <c r="AM144" s="113"/>
      <c r="BR144" s="54"/>
      <c r="BX144" s="54"/>
      <c r="CD144" s="54"/>
    </row>
    <row r="145" spans="1:87" s="114" customFormat="1" ht="49.5" x14ac:dyDescent="0.2">
      <c r="A145" s="64">
        <v>111</v>
      </c>
      <c r="B145" s="65" t="s">
        <v>221</v>
      </c>
      <c r="C145" s="66" t="s">
        <v>222</v>
      </c>
      <c r="D145" s="67" t="s">
        <v>223</v>
      </c>
      <c r="E145" s="68">
        <v>500</v>
      </c>
      <c r="F145" s="80"/>
      <c r="G145" s="156">
        <v>558.30999999999995</v>
      </c>
      <c r="H145" s="178">
        <f t="shared" si="122"/>
        <v>279155</v>
      </c>
      <c r="I145" s="72">
        <f t="shared" si="123"/>
        <v>0</v>
      </c>
      <c r="J145" s="73">
        <f t="shared" si="123"/>
        <v>0</v>
      </c>
      <c r="K145" s="72">
        <f t="shared" si="124"/>
        <v>500</v>
      </c>
      <c r="L145" s="72">
        <f t="shared" si="125"/>
        <v>0</v>
      </c>
      <c r="M145" s="73">
        <f t="shared" si="125"/>
        <v>0</v>
      </c>
      <c r="N145" s="72">
        <f t="shared" si="126"/>
        <v>500</v>
      </c>
      <c r="O145" s="73">
        <f t="shared" si="127"/>
        <v>279155</v>
      </c>
      <c r="P145" s="81"/>
      <c r="Q145" s="73">
        <f t="shared" si="128"/>
        <v>0</v>
      </c>
      <c r="R145" s="72"/>
      <c r="S145" s="73">
        <f t="shared" si="129"/>
        <v>0</v>
      </c>
      <c r="T145" s="72"/>
      <c r="U145" s="82">
        <f t="shared" si="130"/>
        <v>0</v>
      </c>
      <c r="V145" s="152"/>
      <c r="W145" s="112">
        <f t="shared" si="131"/>
        <v>0</v>
      </c>
      <c r="X145" s="111"/>
      <c r="Y145" s="112">
        <f t="shared" si="132"/>
        <v>0</v>
      </c>
      <c r="Z145" s="111"/>
      <c r="AA145" s="112">
        <f t="shared" si="133"/>
        <v>0</v>
      </c>
      <c r="AB145" s="54"/>
      <c r="AC145" s="113"/>
      <c r="AD145" s="54"/>
      <c r="AE145" s="113"/>
      <c r="AF145" s="54"/>
      <c r="AG145" s="113"/>
      <c r="AH145" s="54"/>
      <c r="AI145" s="113"/>
      <c r="AJ145" s="54"/>
      <c r="AK145" s="113"/>
      <c r="AL145" s="54"/>
      <c r="AM145" s="113"/>
      <c r="BR145" s="54"/>
      <c r="BX145" s="54"/>
      <c r="CD145" s="54"/>
    </row>
    <row r="146" spans="1:87" s="109" customFormat="1" ht="99" x14ac:dyDescent="0.3">
      <c r="A146" s="64">
        <v>112</v>
      </c>
      <c r="B146" s="65" t="s">
        <v>224</v>
      </c>
      <c r="C146" s="66" t="s">
        <v>225</v>
      </c>
      <c r="D146" s="67" t="s">
        <v>86</v>
      </c>
      <c r="E146" s="68">
        <v>64299</v>
      </c>
      <c r="F146" s="69"/>
      <c r="G146" s="156">
        <v>36.93</v>
      </c>
      <c r="H146" s="178">
        <f t="shared" si="122"/>
        <v>2374562.0699999998</v>
      </c>
      <c r="I146" s="72">
        <f t="shared" si="123"/>
        <v>0</v>
      </c>
      <c r="J146" s="73">
        <f t="shared" si="123"/>
        <v>0</v>
      </c>
      <c r="K146" s="72">
        <f t="shared" si="124"/>
        <v>64299</v>
      </c>
      <c r="L146" s="72">
        <f t="shared" si="125"/>
        <v>0</v>
      </c>
      <c r="M146" s="73">
        <f t="shared" si="125"/>
        <v>0</v>
      </c>
      <c r="N146" s="72">
        <f t="shared" si="126"/>
        <v>64299</v>
      </c>
      <c r="O146" s="73">
        <f t="shared" si="127"/>
        <v>2374562.0699999998</v>
      </c>
      <c r="P146" s="81"/>
      <c r="Q146" s="73">
        <f t="shared" si="128"/>
        <v>0</v>
      </c>
      <c r="R146" s="72"/>
      <c r="S146" s="73">
        <f t="shared" si="129"/>
        <v>0</v>
      </c>
      <c r="T146" s="72"/>
      <c r="U146" s="82">
        <f t="shared" si="130"/>
        <v>0</v>
      </c>
      <c r="V146" s="152"/>
      <c r="W146" s="106">
        <f t="shared" si="131"/>
        <v>0</v>
      </c>
      <c r="X146" s="105"/>
      <c r="Y146" s="106">
        <f t="shared" si="132"/>
        <v>0</v>
      </c>
      <c r="Z146" s="105"/>
      <c r="AA146" s="106">
        <f t="shared" si="133"/>
        <v>0</v>
      </c>
      <c r="AB146" s="107"/>
      <c r="AC146" s="108"/>
      <c r="AD146" s="107"/>
      <c r="AE146" s="108"/>
      <c r="AF146" s="107"/>
      <c r="AG146" s="108"/>
      <c r="AH146" s="107"/>
      <c r="AI146" s="108"/>
      <c r="AJ146" s="107"/>
      <c r="AK146" s="108"/>
      <c r="AL146" s="107"/>
      <c r="AM146" s="108"/>
      <c r="AN146" s="107"/>
      <c r="AO146" s="108"/>
      <c r="AP146" s="107"/>
      <c r="AQ146" s="108"/>
      <c r="AR146" s="107"/>
      <c r="AS146" s="108"/>
      <c r="AT146" s="107"/>
      <c r="AU146" s="108"/>
      <c r="AW146" s="108"/>
      <c r="AY146" s="108"/>
      <c r="BA146" s="108"/>
      <c r="BC146" s="108"/>
      <c r="BE146" s="108"/>
      <c r="BG146" s="108"/>
      <c r="BI146" s="108"/>
      <c r="BK146" s="108"/>
      <c r="BM146" s="108"/>
      <c r="BO146" s="108"/>
      <c r="BQ146" s="108"/>
      <c r="BR146" s="107"/>
      <c r="BS146" s="108"/>
      <c r="BU146" s="108"/>
      <c r="BW146" s="108"/>
      <c r="BX146" s="107"/>
      <c r="BY146" s="108"/>
      <c r="CA146" s="108"/>
      <c r="CC146" s="108"/>
      <c r="CD146" s="107"/>
      <c r="CE146" s="108"/>
      <c r="CG146" s="108"/>
      <c r="CI146" s="108"/>
    </row>
    <row r="147" spans="1:87" s="127" customFormat="1" ht="16.5" x14ac:dyDescent="0.3">
      <c r="A147" s="115"/>
      <c r="B147" s="116"/>
      <c r="C147" s="117" t="s">
        <v>51</v>
      </c>
      <c r="D147" s="116"/>
      <c r="E147" s="116"/>
      <c r="F147" s="118"/>
      <c r="G147" s="116"/>
      <c r="H147" s="158">
        <f>ROUND((SUM(H126:H146)),2)</f>
        <v>9824213.7200000007</v>
      </c>
      <c r="I147" s="120"/>
      <c r="J147" s="134">
        <f>SUM(J140:J146)</f>
        <v>0</v>
      </c>
      <c r="K147" s="120"/>
      <c r="L147" s="120"/>
      <c r="M147" s="134">
        <f>SUM(M140:M146)</f>
        <v>0</v>
      </c>
      <c r="N147" s="120"/>
      <c r="O147" s="134">
        <f>SUM(O128:O146)</f>
        <v>9824213.7200000007</v>
      </c>
      <c r="P147" s="125"/>
      <c r="Q147" s="134">
        <f>SUM(Q140:Q146)</f>
        <v>0</v>
      </c>
      <c r="R147" s="125"/>
      <c r="S147" s="134">
        <f>SUM(S140:S146)</f>
        <v>0</v>
      </c>
      <c r="T147" s="125"/>
      <c r="U147" s="134">
        <f>SUM(U140:U146)</f>
        <v>0</v>
      </c>
      <c r="V147" s="191"/>
      <c r="W147" s="123">
        <f>SUM(W128:W146)</f>
        <v>0</v>
      </c>
      <c r="X147" s="192"/>
      <c r="Y147" s="123">
        <f>SUM(Y140:Y146)</f>
        <v>0</v>
      </c>
      <c r="Z147" s="192"/>
      <c r="AA147" s="123">
        <f>SUM(AA140:AA146)</f>
        <v>0</v>
      </c>
      <c r="AB147" s="125"/>
      <c r="AC147" s="126"/>
      <c r="AD147" s="125"/>
      <c r="AE147" s="126"/>
      <c r="AF147" s="125"/>
      <c r="AG147" s="126"/>
      <c r="AH147" s="125"/>
      <c r="AI147" s="126"/>
      <c r="AJ147" s="125"/>
      <c r="AK147" s="126"/>
      <c r="AL147" s="125"/>
      <c r="AM147" s="126"/>
      <c r="AN147" s="125"/>
      <c r="AO147" s="126"/>
      <c r="AP147" s="125"/>
      <c r="AQ147" s="126"/>
      <c r="AR147" s="125"/>
      <c r="AS147" s="126"/>
      <c r="AT147" s="125"/>
      <c r="AU147" s="126"/>
      <c r="AW147" s="126"/>
      <c r="AY147" s="126"/>
      <c r="BA147" s="126"/>
      <c r="BC147" s="126"/>
      <c r="BE147" s="126"/>
      <c r="BG147" s="126"/>
      <c r="BI147" s="126"/>
      <c r="BK147" s="126"/>
      <c r="BM147" s="126"/>
      <c r="BO147" s="126"/>
      <c r="BQ147" s="126"/>
      <c r="BR147" s="125"/>
      <c r="BS147" s="126"/>
      <c r="BU147" s="126"/>
      <c r="BW147" s="126"/>
      <c r="BX147" s="125"/>
      <c r="BY147" s="126"/>
      <c r="CA147" s="126"/>
      <c r="CC147" s="126"/>
      <c r="CD147" s="125"/>
      <c r="CE147" s="126"/>
      <c r="CG147" s="126"/>
      <c r="CI147" s="126"/>
    </row>
    <row r="148" spans="1:87" s="58" customFormat="1" ht="15" x14ac:dyDescent="0.2">
      <c r="A148" s="58" t="s">
        <v>226</v>
      </c>
      <c r="V148" s="193"/>
    </row>
    <row r="149" spans="1:87" s="114" customFormat="1" ht="33" x14ac:dyDescent="0.2">
      <c r="A149" s="64" t="s">
        <v>227</v>
      </c>
      <c r="B149" s="65" t="s">
        <v>227</v>
      </c>
      <c r="C149" s="66" t="s">
        <v>88</v>
      </c>
      <c r="D149" s="67" t="s">
        <v>46</v>
      </c>
      <c r="E149" s="68">
        <v>0</v>
      </c>
      <c r="F149" s="80"/>
      <c r="G149" s="156">
        <v>1958.01</v>
      </c>
      <c r="H149" s="178">
        <f>ROUND((E149*G149),2)</f>
        <v>0</v>
      </c>
      <c r="I149" s="72">
        <f t="shared" ref="I149:J150" si="134">P149+R149+T149+V149+X149+Z149+AB149+AD149+AF149+AH149+AJ149+AL149+AN149+AP149+AR149+AT149+AV149+AX149+AZ149+BB149+BD149+BF149+BH149+BJ149+BL149+BN149+BP149+BR149+BT149+BV149+BX149+BZ149+CB149+CD149+CF149+CH149</f>
        <v>159.6</v>
      </c>
      <c r="J149" s="73">
        <f t="shared" si="134"/>
        <v>312498.40000000002</v>
      </c>
      <c r="K149" s="72">
        <f t="shared" ref="K149:K150" si="135">+E149-I149</f>
        <v>-159.6</v>
      </c>
      <c r="L149" s="72">
        <f t="shared" ref="L149:M150" si="136">I149</f>
        <v>159.6</v>
      </c>
      <c r="M149" s="73">
        <f t="shared" si="136"/>
        <v>312498.40000000002</v>
      </c>
      <c r="N149" s="72">
        <f t="shared" ref="N149:N150" si="137">E149-I149</f>
        <v>-159.6</v>
      </c>
      <c r="O149" s="73">
        <f t="shared" ref="O149:O150" si="138">H149-J149</f>
        <v>-312498.40000000002</v>
      </c>
      <c r="P149" s="81"/>
      <c r="Q149" s="73">
        <f t="shared" ref="Q149:Q150" si="139">ROUND(P149*G149,2)</f>
        <v>0</v>
      </c>
      <c r="R149" s="72"/>
      <c r="S149" s="73">
        <f t="shared" ref="S149:S150" si="140">ROUND(R149*G149,2)</f>
        <v>0</v>
      </c>
      <c r="T149" s="72">
        <v>159.6</v>
      </c>
      <c r="U149" s="82">
        <f t="shared" ref="U149:U150" si="141">ROUND(T149*G149,2)</f>
        <v>312498.40000000002</v>
      </c>
      <c r="V149" s="152"/>
      <c r="W149" s="112">
        <f t="shared" ref="W149:W150" si="142">ROUND(V149*G149,2)</f>
        <v>0</v>
      </c>
      <c r="X149" s="111"/>
      <c r="Y149" s="112">
        <f t="shared" ref="Y149:Y150" si="143">ROUND(X149*G149,2)</f>
        <v>0</v>
      </c>
      <c r="Z149" s="111"/>
      <c r="AA149" s="112">
        <f t="shared" ref="AA149:AA150" si="144">ROUND(Z149*G149,2)</f>
        <v>0</v>
      </c>
      <c r="AB149" s="54"/>
      <c r="AC149" s="113"/>
      <c r="AD149" s="54"/>
      <c r="AE149" s="113"/>
      <c r="AF149" s="54"/>
      <c r="AG149" s="113"/>
      <c r="AH149" s="54"/>
      <c r="AI149" s="113"/>
      <c r="AJ149" s="54"/>
      <c r="AK149" s="113"/>
      <c r="AL149" s="54"/>
      <c r="AM149" s="113"/>
      <c r="BR149" s="54"/>
      <c r="BX149" s="54"/>
      <c r="CD149" s="54"/>
    </row>
    <row r="150" spans="1:87" s="109" customFormat="1" ht="33" x14ac:dyDescent="0.3">
      <c r="A150" s="210" t="s">
        <v>228</v>
      </c>
      <c r="B150" s="157" t="s">
        <v>228</v>
      </c>
      <c r="C150" s="66" t="s">
        <v>89</v>
      </c>
      <c r="D150" s="67" t="s">
        <v>46</v>
      </c>
      <c r="E150" s="68">
        <v>0</v>
      </c>
      <c r="F150" s="69"/>
      <c r="G150" s="156">
        <v>6587.23</v>
      </c>
      <c r="H150" s="178">
        <f>ROUND((E150*G150),2)</f>
        <v>0</v>
      </c>
      <c r="I150" s="72">
        <f t="shared" si="134"/>
        <v>55.2</v>
      </c>
      <c r="J150" s="73">
        <f t="shared" si="134"/>
        <v>363615.1</v>
      </c>
      <c r="K150" s="72">
        <f t="shared" si="135"/>
        <v>-55.2</v>
      </c>
      <c r="L150" s="72">
        <f t="shared" si="136"/>
        <v>55.2</v>
      </c>
      <c r="M150" s="73">
        <f t="shared" si="136"/>
        <v>363615.1</v>
      </c>
      <c r="N150" s="72">
        <f t="shared" si="137"/>
        <v>-55.2</v>
      </c>
      <c r="O150" s="73">
        <f t="shared" si="138"/>
        <v>-363615.1</v>
      </c>
      <c r="P150" s="81"/>
      <c r="Q150" s="73">
        <f t="shared" si="139"/>
        <v>0</v>
      </c>
      <c r="R150" s="72"/>
      <c r="S150" s="73">
        <f t="shared" si="140"/>
        <v>0</v>
      </c>
      <c r="T150" s="72">
        <v>55.2</v>
      </c>
      <c r="U150" s="82">
        <f t="shared" si="141"/>
        <v>363615.1</v>
      </c>
      <c r="V150" s="152"/>
      <c r="W150" s="106">
        <f t="shared" si="142"/>
        <v>0</v>
      </c>
      <c r="X150" s="105"/>
      <c r="Y150" s="106">
        <f t="shared" si="143"/>
        <v>0</v>
      </c>
      <c r="Z150" s="105"/>
      <c r="AA150" s="106">
        <f t="shared" si="144"/>
        <v>0</v>
      </c>
      <c r="AB150" s="107"/>
      <c r="AC150" s="108"/>
      <c r="AD150" s="107"/>
      <c r="AE150" s="108"/>
      <c r="AF150" s="107"/>
      <c r="AG150" s="108"/>
      <c r="AH150" s="107"/>
      <c r="AI150" s="108"/>
      <c r="AJ150" s="107"/>
      <c r="AK150" s="108"/>
      <c r="AL150" s="107"/>
      <c r="AM150" s="108"/>
      <c r="AN150" s="107"/>
      <c r="AO150" s="108"/>
      <c r="AP150" s="107"/>
      <c r="AQ150" s="108"/>
      <c r="AR150" s="107"/>
      <c r="AS150" s="108"/>
      <c r="AT150" s="107"/>
      <c r="AU150" s="108"/>
      <c r="AW150" s="108"/>
      <c r="AY150" s="108"/>
      <c r="BA150" s="108"/>
      <c r="BC150" s="108"/>
      <c r="BE150" s="108"/>
      <c r="BG150" s="108"/>
      <c r="BI150" s="108"/>
      <c r="BK150" s="108"/>
      <c r="BM150" s="108"/>
      <c r="BO150" s="108"/>
      <c r="BQ150" s="108"/>
      <c r="BR150" s="107"/>
      <c r="BS150" s="108"/>
      <c r="BU150" s="108"/>
      <c r="BW150" s="108"/>
      <c r="BX150" s="107"/>
      <c r="BY150" s="108"/>
      <c r="CA150" s="108"/>
      <c r="CC150" s="108"/>
      <c r="CD150" s="107"/>
      <c r="CE150" s="108"/>
      <c r="CG150" s="108"/>
      <c r="CI150" s="108"/>
    </row>
    <row r="151" spans="1:87" s="150" customFormat="1" ht="17.25" thickBot="1" x14ac:dyDescent="0.3">
      <c r="A151" s="211"/>
      <c r="B151" s="212"/>
      <c r="C151" s="213" t="s">
        <v>51</v>
      </c>
      <c r="D151" s="212"/>
      <c r="E151" s="212"/>
      <c r="F151" s="214"/>
      <c r="G151" s="212"/>
      <c r="H151" s="215">
        <f>ROUND((SUM(H148:H150)),2)</f>
        <v>0</v>
      </c>
      <c r="I151" s="216"/>
      <c r="J151" s="217">
        <f>SUM(J149:J150)</f>
        <v>676113.5</v>
      </c>
      <c r="K151" s="216"/>
      <c r="L151" s="216"/>
      <c r="M151" s="217">
        <f>SUM(M149:M150)</f>
        <v>676113.5</v>
      </c>
      <c r="N151" s="216"/>
      <c r="O151" s="217">
        <f>SUM(O149:O150)</f>
        <v>-676113.5</v>
      </c>
      <c r="P151" s="149"/>
      <c r="Q151" s="217">
        <f>SUM(Q149:Q150)</f>
        <v>0</v>
      </c>
      <c r="R151" s="149"/>
      <c r="S151" s="217">
        <f>SUM(S149:S150)</f>
        <v>0</v>
      </c>
      <c r="T151" s="149"/>
      <c r="U151" s="217">
        <f>SUM(U149:U150)</f>
        <v>676113.5</v>
      </c>
      <c r="V151" s="149"/>
      <c r="W151" s="148">
        <f>SUM(W149:W150)</f>
        <v>0</v>
      </c>
      <c r="X151" s="218"/>
      <c r="Y151" s="148">
        <f>SUM(Y149:Y150)</f>
        <v>0</v>
      </c>
      <c r="Z151" s="218"/>
      <c r="AA151" s="148">
        <f>SUM(AA149:AA150)</f>
        <v>0</v>
      </c>
      <c r="AB151" s="149"/>
      <c r="AC151" s="146"/>
      <c r="AD151" s="149"/>
      <c r="AE151" s="146"/>
      <c r="AF151" s="149"/>
      <c r="AG151" s="146"/>
      <c r="AH151" s="149"/>
      <c r="AI151" s="146"/>
      <c r="AJ151" s="149"/>
      <c r="AK151" s="146"/>
      <c r="AL151" s="149"/>
      <c r="AM151" s="146"/>
      <c r="BR151" s="149"/>
      <c r="BX151" s="149"/>
      <c r="CD151" s="149"/>
    </row>
    <row r="152" spans="1:87" s="114" customFormat="1" ht="15" x14ac:dyDescent="0.2">
      <c r="A152" s="219"/>
      <c r="B152" s="219"/>
      <c r="C152" s="220"/>
      <c r="D152" s="221"/>
      <c r="E152" s="222"/>
      <c r="F152" s="223"/>
      <c r="G152" s="224"/>
      <c r="H152" s="113"/>
      <c r="I152" s="198"/>
      <c r="J152" s="199"/>
      <c r="K152" s="198"/>
      <c r="L152" s="198"/>
      <c r="M152" s="199"/>
      <c r="N152" s="198"/>
      <c r="O152" s="199"/>
      <c r="P152" s="54"/>
      <c r="Q152" s="199"/>
      <c r="R152" s="54"/>
      <c r="S152" s="199"/>
      <c r="T152" s="54"/>
      <c r="U152" s="199"/>
      <c r="V152" s="54"/>
      <c r="W152" s="113"/>
      <c r="X152" s="54"/>
      <c r="Y152" s="113"/>
      <c r="Z152" s="54"/>
      <c r="AA152" s="113"/>
      <c r="AB152" s="54"/>
      <c r="AC152" s="113"/>
      <c r="AD152" s="54"/>
      <c r="AE152" s="113"/>
      <c r="AF152" s="54"/>
      <c r="AG152" s="113"/>
      <c r="AH152" s="54"/>
      <c r="AI152" s="113"/>
      <c r="AJ152" s="54"/>
      <c r="AK152" s="113"/>
      <c r="AL152" s="54"/>
      <c r="AM152" s="113"/>
      <c r="BR152" s="54"/>
      <c r="BX152" s="54"/>
      <c r="CD152" s="54"/>
    </row>
    <row r="153" spans="1:87" s="109" customFormat="1" ht="13.5" x14ac:dyDescent="0.25">
      <c r="A153" s="225"/>
      <c r="B153" s="225"/>
      <c r="C153" s="226"/>
      <c r="D153" s="225"/>
      <c r="E153" s="227"/>
      <c r="F153" s="228"/>
      <c r="G153" s="229"/>
      <c r="H153" s="230"/>
      <c r="I153" s="231"/>
      <c r="J153" s="232"/>
      <c r="K153" s="231"/>
      <c r="L153" s="231"/>
      <c r="M153" s="232"/>
      <c r="N153" s="231"/>
      <c r="O153" s="232"/>
      <c r="P153" s="107"/>
      <c r="Q153" s="232"/>
      <c r="R153" s="107"/>
      <c r="S153" s="232"/>
      <c r="T153" s="107"/>
      <c r="U153" s="232"/>
      <c r="V153" s="107"/>
      <c r="W153" s="108"/>
      <c r="X153" s="107"/>
      <c r="Y153" s="108"/>
      <c r="Z153" s="107"/>
      <c r="AA153" s="108"/>
      <c r="AB153" s="107"/>
      <c r="AC153" s="108"/>
      <c r="AD153" s="107"/>
      <c r="AE153" s="108"/>
      <c r="AF153" s="107"/>
      <c r="AG153" s="108"/>
      <c r="AH153" s="107"/>
      <c r="AI153" s="108"/>
      <c r="AJ153" s="107"/>
      <c r="AK153" s="108"/>
      <c r="AL153" s="107"/>
      <c r="AM153" s="108"/>
      <c r="AN153" s="107"/>
      <c r="AO153" s="108"/>
      <c r="AP153" s="107"/>
      <c r="AQ153" s="108"/>
      <c r="AR153" s="107"/>
      <c r="AS153" s="108"/>
      <c r="AT153" s="107"/>
      <c r="AU153" s="108"/>
      <c r="AW153" s="108"/>
      <c r="AY153" s="108"/>
      <c r="BA153" s="108"/>
      <c r="BC153" s="108"/>
      <c r="BE153" s="108"/>
      <c r="BG153" s="108"/>
      <c r="BI153" s="108"/>
      <c r="BK153" s="108"/>
      <c r="BM153" s="108"/>
      <c r="BO153" s="108"/>
      <c r="BQ153" s="108"/>
      <c r="BR153" s="107"/>
      <c r="BS153" s="108"/>
      <c r="BU153" s="108"/>
      <c r="BW153" s="108"/>
      <c r="BX153" s="107"/>
      <c r="BY153" s="108"/>
      <c r="CA153" s="108"/>
      <c r="CC153" s="108"/>
      <c r="CD153" s="107"/>
      <c r="CE153" s="108"/>
      <c r="CG153" s="108"/>
      <c r="CI153" s="108"/>
    </row>
    <row r="154" spans="1:87" s="109" customFormat="1" ht="13.5" x14ac:dyDescent="0.25">
      <c r="A154" s="225"/>
      <c r="B154" s="225"/>
      <c r="C154" s="226"/>
      <c r="D154" s="225"/>
      <c r="E154" s="227"/>
      <c r="F154" s="228"/>
      <c r="G154" s="229"/>
      <c r="H154" s="230"/>
      <c r="I154" s="231"/>
      <c r="J154" s="232"/>
      <c r="K154" s="231"/>
      <c r="L154" s="231"/>
      <c r="M154" s="232"/>
      <c r="N154" s="231"/>
      <c r="O154" s="232"/>
      <c r="P154" s="107"/>
      <c r="Q154" s="232"/>
      <c r="R154" s="107"/>
      <c r="S154" s="232"/>
      <c r="T154" s="107"/>
      <c r="U154" s="232"/>
      <c r="V154" s="107"/>
      <c r="W154" s="108"/>
      <c r="X154" s="107"/>
      <c r="Y154" s="108"/>
      <c r="Z154" s="107"/>
      <c r="AA154" s="108"/>
      <c r="AB154" s="107"/>
      <c r="AC154" s="108"/>
      <c r="AD154" s="107"/>
      <c r="AE154" s="108"/>
      <c r="AF154" s="107"/>
      <c r="AG154" s="108"/>
      <c r="AH154" s="107"/>
      <c r="AI154" s="108"/>
      <c r="AJ154" s="107"/>
      <c r="AK154" s="108"/>
      <c r="AL154" s="107"/>
      <c r="AM154" s="108"/>
      <c r="AN154" s="107"/>
      <c r="AO154" s="108"/>
      <c r="AP154" s="107"/>
      <c r="AQ154" s="108"/>
      <c r="AR154" s="107"/>
      <c r="AS154" s="108"/>
      <c r="AT154" s="107"/>
      <c r="AU154" s="108"/>
      <c r="AW154" s="108"/>
      <c r="AY154" s="108"/>
      <c r="BA154" s="108"/>
      <c r="BC154" s="108"/>
      <c r="BE154" s="108"/>
      <c r="BG154" s="108"/>
      <c r="BI154" s="108"/>
      <c r="BK154" s="108"/>
      <c r="BM154" s="108"/>
      <c r="BO154" s="108"/>
      <c r="BQ154" s="108"/>
      <c r="BR154" s="107"/>
      <c r="BS154" s="108"/>
      <c r="BU154" s="108"/>
      <c r="BW154" s="108"/>
      <c r="BX154" s="107"/>
      <c r="BY154" s="108"/>
      <c r="CA154" s="108"/>
      <c r="CC154" s="108"/>
      <c r="CD154" s="107"/>
      <c r="CE154" s="108"/>
      <c r="CG154" s="108"/>
      <c r="CI154" s="108"/>
    </row>
    <row r="155" spans="1:87" s="114" customFormat="1" ht="15" x14ac:dyDescent="0.2">
      <c r="A155" s="219"/>
      <c r="B155" s="219"/>
      <c r="C155" s="220"/>
      <c r="D155" s="221"/>
      <c r="E155" s="222"/>
      <c r="F155" s="223"/>
      <c r="G155" s="224"/>
      <c r="H155" s="113"/>
      <c r="I155" s="198"/>
      <c r="J155" s="199"/>
      <c r="K155" s="198"/>
      <c r="L155" s="198"/>
      <c r="M155" s="199"/>
      <c r="N155" s="198"/>
      <c r="O155" s="199"/>
      <c r="P155" s="54"/>
      <c r="Q155" s="199"/>
      <c r="R155" s="54"/>
      <c r="S155" s="199"/>
      <c r="T155" s="54"/>
      <c r="U155" s="199"/>
      <c r="V155" s="54"/>
      <c r="W155" s="113"/>
      <c r="X155" s="54"/>
      <c r="Y155" s="113"/>
      <c r="Z155" s="54"/>
      <c r="AA155" s="113"/>
      <c r="AB155" s="54"/>
      <c r="AC155" s="113"/>
      <c r="AD155" s="54"/>
      <c r="AE155" s="113"/>
      <c r="AF155" s="54"/>
      <c r="AG155" s="113"/>
      <c r="AH155" s="54"/>
      <c r="AI155" s="113"/>
      <c r="AJ155" s="54"/>
      <c r="AK155" s="113"/>
      <c r="AL155" s="54"/>
      <c r="AM155" s="113"/>
      <c r="BR155" s="54"/>
      <c r="BX155" s="54"/>
      <c r="CD155" s="54"/>
    </row>
    <row r="156" spans="1:87" s="114" customFormat="1" ht="15" x14ac:dyDescent="0.2">
      <c r="A156" s="219"/>
      <c r="B156" s="219"/>
      <c r="C156" s="220"/>
      <c r="D156" s="221"/>
      <c r="E156" s="222"/>
      <c r="F156" s="223"/>
      <c r="G156" s="224"/>
      <c r="H156" s="113"/>
      <c r="I156" s="198"/>
      <c r="J156" s="199"/>
      <c r="K156" s="198"/>
      <c r="L156" s="198"/>
      <c r="M156" s="199"/>
      <c r="N156" s="198"/>
      <c r="O156" s="199"/>
      <c r="P156" s="54"/>
      <c r="Q156" s="199"/>
      <c r="R156" s="54"/>
      <c r="S156" s="199"/>
      <c r="T156" s="54"/>
      <c r="U156" s="199"/>
      <c r="V156" s="54"/>
      <c r="W156" s="113"/>
      <c r="X156" s="54"/>
      <c r="Y156" s="113"/>
      <c r="Z156" s="54"/>
      <c r="AA156" s="113"/>
      <c r="AB156" s="54"/>
      <c r="AC156" s="113"/>
      <c r="AD156" s="54"/>
      <c r="AE156" s="113"/>
      <c r="AF156" s="54"/>
      <c r="AG156" s="113"/>
      <c r="AH156" s="54"/>
      <c r="AI156" s="113"/>
      <c r="AJ156" s="54"/>
      <c r="AK156" s="113"/>
      <c r="AL156" s="54"/>
      <c r="AM156" s="113"/>
      <c r="BR156" s="54"/>
      <c r="BX156" s="54"/>
      <c r="CD156" s="54"/>
    </row>
    <row r="157" spans="1:87" s="109" customFormat="1" ht="13.5" x14ac:dyDescent="0.25">
      <c r="A157" s="225"/>
      <c r="B157" s="225"/>
      <c r="C157" s="226"/>
      <c r="D157" s="225"/>
      <c r="E157" s="227"/>
      <c r="F157" s="228"/>
      <c r="G157" s="229"/>
      <c r="H157" s="230"/>
      <c r="I157" s="231"/>
      <c r="J157" s="232"/>
      <c r="K157" s="231"/>
      <c r="L157" s="231"/>
      <c r="M157" s="232"/>
      <c r="N157" s="231"/>
      <c r="O157" s="232"/>
      <c r="P157" s="107"/>
      <c r="Q157" s="232"/>
      <c r="R157" s="107"/>
      <c r="S157" s="232"/>
      <c r="T157" s="107"/>
      <c r="U157" s="232"/>
      <c r="V157" s="107"/>
      <c r="W157" s="108"/>
      <c r="X157" s="107"/>
      <c r="Y157" s="108"/>
      <c r="Z157" s="107"/>
      <c r="AA157" s="108"/>
      <c r="AB157" s="107"/>
      <c r="AC157" s="108"/>
      <c r="AD157" s="107"/>
      <c r="AE157" s="108"/>
      <c r="AF157" s="107"/>
      <c r="AG157" s="108"/>
      <c r="AH157" s="107"/>
      <c r="AI157" s="108"/>
      <c r="AJ157" s="107"/>
      <c r="AK157" s="108"/>
      <c r="AL157" s="107"/>
      <c r="AM157" s="108"/>
      <c r="AN157" s="107"/>
      <c r="AO157" s="108"/>
      <c r="AP157" s="107"/>
      <c r="AQ157" s="108"/>
      <c r="AR157" s="107"/>
      <c r="AS157" s="108"/>
      <c r="AT157" s="107"/>
      <c r="AU157" s="108"/>
      <c r="AW157" s="108"/>
      <c r="AY157" s="108"/>
      <c r="BA157" s="108"/>
      <c r="BC157" s="108"/>
      <c r="BE157" s="108"/>
      <c r="BG157" s="108"/>
      <c r="BI157" s="108"/>
      <c r="BK157" s="108"/>
      <c r="BM157" s="108"/>
      <c r="BO157" s="108"/>
      <c r="BQ157" s="108"/>
      <c r="BR157" s="107"/>
      <c r="BS157" s="108"/>
      <c r="BU157" s="108"/>
      <c r="BW157" s="108"/>
      <c r="BX157" s="107"/>
      <c r="BY157" s="108"/>
      <c r="CA157" s="108"/>
      <c r="CC157" s="108"/>
      <c r="CD157" s="107"/>
      <c r="CE157" s="108"/>
      <c r="CG157" s="108"/>
      <c r="CI157" s="108"/>
    </row>
    <row r="158" spans="1:87" s="114" customFormat="1" ht="15" x14ac:dyDescent="0.2">
      <c r="A158" s="219"/>
      <c r="B158" s="219"/>
      <c r="C158" s="220"/>
      <c r="D158" s="221"/>
      <c r="E158" s="222"/>
      <c r="F158" s="223"/>
      <c r="G158" s="224"/>
      <c r="H158" s="113"/>
      <c r="I158" s="198"/>
      <c r="J158" s="199"/>
      <c r="K158" s="198"/>
      <c r="L158" s="198"/>
      <c r="M158" s="199"/>
      <c r="N158" s="198"/>
      <c r="O158" s="199"/>
      <c r="P158" s="54"/>
      <c r="Q158" s="199"/>
      <c r="R158" s="54"/>
      <c r="S158" s="199"/>
      <c r="T158" s="54"/>
      <c r="U158" s="199"/>
      <c r="V158" s="54"/>
      <c r="W158" s="113"/>
      <c r="X158" s="54"/>
      <c r="Y158" s="113"/>
      <c r="Z158" s="54"/>
      <c r="AA158" s="113"/>
      <c r="AB158" s="54"/>
      <c r="AC158" s="113"/>
      <c r="AD158" s="54"/>
      <c r="AE158" s="113"/>
      <c r="AF158" s="54"/>
      <c r="AG158" s="113"/>
      <c r="AH158" s="54"/>
      <c r="AI158" s="113"/>
      <c r="AJ158" s="54"/>
      <c r="AK158" s="113"/>
      <c r="AL158" s="54"/>
      <c r="AM158" s="113"/>
      <c r="BR158" s="54"/>
      <c r="BX158" s="54"/>
      <c r="CD158" s="54"/>
    </row>
    <row r="159" spans="1:87" s="114" customFormat="1" ht="15" x14ac:dyDescent="0.2">
      <c r="A159" s="219"/>
      <c r="B159" s="219"/>
      <c r="C159" s="220"/>
      <c r="D159" s="221"/>
      <c r="E159" s="222"/>
      <c r="F159" s="223"/>
      <c r="G159" s="224"/>
      <c r="H159" s="113"/>
      <c r="I159" s="198"/>
      <c r="J159" s="199"/>
      <c r="K159" s="198"/>
      <c r="L159" s="198"/>
      <c r="M159" s="199"/>
      <c r="N159" s="198"/>
      <c r="O159" s="199"/>
      <c r="P159" s="54"/>
      <c r="Q159" s="199"/>
      <c r="R159" s="54"/>
      <c r="S159" s="199"/>
      <c r="T159" s="54"/>
      <c r="U159" s="199"/>
      <c r="V159" s="54"/>
      <c r="W159" s="113"/>
      <c r="X159" s="54"/>
      <c r="Y159" s="113"/>
      <c r="Z159" s="54"/>
      <c r="AA159" s="113"/>
      <c r="AB159" s="54"/>
      <c r="AC159" s="113"/>
      <c r="AD159" s="54"/>
      <c r="AE159" s="113"/>
      <c r="AF159" s="54"/>
      <c r="AG159" s="113"/>
      <c r="AH159" s="54"/>
      <c r="AI159" s="113"/>
      <c r="AJ159" s="54"/>
      <c r="AK159" s="113"/>
      <c r="AL159" s="54"/>
      <c r="AM159" s="113"/>
      <c r="BR159" s="54"/>
      <c r="BX159" s="54"/>
      <c r="CD159" s="54"/>
    </row>
    <row r="160" spans="1:87" s="114" customFormat="1" ht="15" x14ac:dyDescent="0.2">
      <c r="A160" s="219"/>
      <c r="B160" s="219"/>
      <c r="C160" s="220" t="s">
        <v>229</v>
      </c>
      <c r="D160" s="221"/>
      <c r="E160" s="222"/>
      <c r="F160" s="223"/>
      <c r="G160" s="224"/>
      <c r="H160" s="113"/>
      <c r="I160" s="198"/>
      <c r="J160" s="199"/>
      <c r="K160" s="198"/>
      <c r="L160" s="198"/>
      <c r="M160" s="199"/>
      <c r="N160" s="198"/>
      <c r="O160" s="199"/>
      <c r="P160" s="54"/>
      <c r="Q160" s="199"/>
      <c r="R160" s="54"/>
      <c r="S160" s="199"/>
      <c r="T160" s="54"/>
      <c r="U160" s="199"/>
      <c r="V160" s="54"/>
      <c r="W160" s="113"/>
      <c r="X160" s="54"/>
      <c r="Y160" s="113"/>
      <c r="Z160" s="54"/>
      <c r="AA160" s="113"/>
      <c r="AB160" s="54"/>
      <c r="AC160" s="113"/>
      <c r="AD160" s="54"/>
      <c r="AE160" s="113"/>
      <c r="AF160" s="54"/>
      <c r="AG160" s="113"/>
      <c r="AH160" s="54"/>
      <c r="AI160" s="113"/>
      <c r="AJ160" s="54"/>
      <c r="AK160" s="113"/>
      <c r="AL160" s="54"/>
      <c r="AM160" s="113"/>
      <c r="BR160" s="54"/>
      <c r="BX160" s="54"/>
      <c r="CD160" s="54"/>
    </row>
    <row r="161" spans="1:87" s="114" customFormat="1" ht="15" x14ac:dyDescent="0.2">
      <c r="A161" s="219"/>
      <c r="B161" s="233"/>
      <c r="C161" s="234" t="str">
        <f>C12</f>
        <v xml:space="preserve"> 1 TERRACERIAS</v>
      </c>
      <c r="D161" s="221"/>
      <c r="E161" s="222"/>
      <c r="F161" s="223"/>
      <c r="G161" s="224"/>
      <c r="H161" s="235">
        <f>H22</f>
        <v>6700751.7599999998</v>
      </c>
      <c r="I161" s="198"/>
      <c r="J161" s="235">
        <f>J22</f>
        <v>640538</v>
      </c>
      <c r="K161" s="198"/>
      <c r="L161" s="198"/>
      <c r="M161" s="235">
        <f>M22</f>
        <v>640538</v>
      </c>
      <c r="N161" s="198"/>
      <c r="O161" s="235">
        <f>O22</f>
        <v>6060213.7599999998</v>
      </c>
      <c r="P161" s="54"/>
      <c r="Q161" s="235">
        <f>Q22</f>
        <v>640538</v>
      </c>
      <c r="R161" s="54"/>
      <c r="S161" s="235">
        <f>S22</f>
        <v>0</v>
      </c>
      <c r="T161" s="54"/>
      <c r="U161" s="235">
        <f>U22</f>
        <v>0</v>
      </c>
      <c r="V161" s="54"/>
      <c r="W161" s="187">
        <f>W22</f>
        <v>0</v>
      </c>
      <c r="X161" s="54"/>
      <c r="Y161" s="187">
        <f>Y22</f>
        <v>0</v>
      </c>
      <c r="Z161" s="54"/>
      <c r="AA161" s="187">
        <f>AA22</f>
        <v>0</v>
      </c>
      <c r="AB161" s="54"/>
      <c r="AC161" s="187">
        <f>AC22</f>
        <v>0</v>
      </c>
      <c r="AD161" s="54"/>
      <c r="AE161" s="187">
        <f>AE22</f>
        <v>0</v>
      </c>
      <c r="AF161" s="54"/>
      <c r="AG161" s="187">
        <f>AG22</f>
        <v>0</v>
      </c>
      <c r="AH161" s="54"/>
      <c r="AI161" s="187">
        <f>AI22</f>
        <v>0</v>
      </c>
      <c r="AJ161" s="54"/>
      <c r="AK161" s="187">
        <f>AK22</f>
        <v>0</v>
      </c>
      <c r="AL161" s="54"/>
      <c r="AM161" s="187">
        <f>AM22</f>
        <v>0</v>
      </c>
      <c r="AO161" s="187">
        <f>AO22</f>
        <v>0</v>
      </c>
      <c r="AP161" s="54"/>
      <c r="AQ161" s="187">
        <f>AQ22</f>
        <v>0</v>
      </c>
      <c r="AR161" s="54"/>
      <c r="AS161" s="187">
        <f>AS22</f>
        <v>0</v>
      </c>
      <c r="AU161" s="187">
        <f>AU22</f>
        <v>0</v>
      </c>
      <c r="AV161" s="54"/>
      <c r="AW161" s="187">
        <f>AW22</f>
        <v>0</v>
      </c>
      <c r="AX161" s="54"/>
      <c r="AY161" s="187">
        <f>AY22</f>
        <v>0</v>
      </c>
      <c r="BA161" s="187">
        <f>BA22</f>
        <v>0</v>
      </c>
      <c r="BB161" s="54"/>
      <c r="BC161" s="187">
        <f>BC22</f>
        <v>0</v>
      </c>
      <c r="BD161" s="54"/>
      <c r="BE161" s="187">
        <f>BE22</f>
        <v>0</v>
      </c>
      <c r="BG161" s="187">
        <f>BG22</f>
        <v>0</v>
      </c>
      <c r="BH161" s="54"/>
      <c r="BI161" s="187">
        <f>BI22</f>
        <v>0</v>
      </c>
      <c r="BJ161" s="54"/>
      <c r="BK161" s="187">
        <f>BK22</f>
        <v>0</v>
      </c>
      <c r="BM161" s="187">
        <f>BM22</f>
        <v>0</v>
      </c>
      <c r="BN161" s="54"/>
      <c r="BO161" s="187">
        <f>BO22</f>
        <v>0</v>
      </c>
      <c r="BP161" s="54"/>
      <c r="BQ161" s="187">
        <f>BQ22</f>
        <v>0</v>
      </c>
      <c r="BR161" s="54"/>
      <c r="BS161" s="187">
        <f>BS22</f>
        <v>0</v>
      </c>
      <c r="BT161" s="54"/>
      <c r="BU161" s="187">
        <f>BU22</f>
        <v>0</v>
      </c>
      <c r="BV161" s="54"/>
      <c r="BW161" s="187">
        <f>BW22</f>
        <v>0</v>
      </c>
      <c r="BX161" s="54"/>
      <c r="BY161" s="187">
        <f>BY22</f>
        <v>0</v>
      </c>
      <c r="BZ161" s="54"/>
      <c r="CA161" s="187">
        <f>CA22</f>
        <v>0</v>
      </c>
      <c r="CB161" s="54"/>
      <c r="CC161" s="187">
        <f>CC22</f>
        <v>0</v>
      </c>
      <c r="CD161" s="54"/>
      <c r="CE161" s="187">
        <f>CE22</f>
        <v>0</v>
      </c>
      <c r="CF161" s="54"/>
      <c r="CG161" s="187">
        <f>CG22</f>
        <v>0</v>
      </c>
      <c r="CH161" s="54"/>
      <c r="CI161" s="187">
        <f>CI22</f>
        <v>0</v>
      </c>
    </row>
    <row r="162" spans="1:87" s="114" customFormat="1" ht="15" x14ac:dyDescent="0.2">
      <c r="A162" s="219"/>
      <c r="B162" s="233"/>
      <c r="C162" s="234" t="str">
        <f>A23</f>
        <v xml:space="preserve">2. ANDADORES, ACABADOS EN PISO </v>
      </c>
      <c r="D162" s="221"/>
      <c r="E162" s="222"/>
      <c r="F162" s="223"/>
      <c r="G162" s="224"/>
      <c r="H162" s="235">
        <f>H27</f>
        <v>1732896.3</v>
      </c>
      <c r="I162" s="198"/>
      <c r="J162" s="235">
        <f>J27</f>
        <v>0</v>
      </c>
      <c r="K162" s="198"/>
      <c r="L162" s="198"/>
      <c r="M162" s="235">
        <f>M27</f>
        <v>0</v>
      </c>
      <c r="N162" s="198"/>
      <c r="O162" s="235">
        <f>O27</f>
        <v>1732896.3</v>
      </c>
      <c r="P162" s="54"/>
      <c r="Q162" s="235">
        <f>Q27</f>
        <v>0</v>
      </c>
      <c r="R162" s="54"/>
      <c r="S162" s="235">
        <f>S27</f>
        <v>0</v>
      </c>
      <c r="T162" s="54"/>
      <c r="U162" s="235">
        <f>U27</f>
        <v>0</v>
      </c>
      <c r="V162" s="54"/>
      <c r="W162" s="187">
        <f>W27</f>
        <v>0</v>
      </c>
      <c r="X162" s="54"/>
      <c r="Y162" s="187">
        <f>Y27</f>
        <v>0</v>
      </c>
      <c r="Z162" s="54"/>
      <c r="AA162" s="187">
        <f>AA27</f>
        <v>0</v>
      </c>
      <c r="AB162" s="54"/>
      <c r="AC162" s="187" t="e">
        <f>#REF!</f>
        <v>#REF!</v>
      </c>
      <c r="AD162" s="54"/>
      <c r="AE162" s="187" t="e">
        <f>#REF!</f>
        <v>#REF!</v>
      </c>
      <c r="AF162" s="54"/>
      <c r="AG162" s="187" t="e">
        <f>#REF!</f>
        <v>#REF!</v>
      </c>
      <c r="AH162" s="54"/>
      <c r="AI162" s="187" t="e">
        <f>#REF!</f>
        <v>#REF!</v>
      </c>
      <c r="AJ162" s="54"/>
      <c r="AK162" s="187" t="e">
        <f>#REF!</f>
        <v>#REF!</v>
      </c>
      <c r="AL162" s="54"/>
      <c r="AM162" s="187" t="e">
        <f>#REF!</f>
        <v>#REF!</v>
      </c>
      <c r="AO162" s="187" t="e">
        <f>#REF!</f>
        <v>#REF!</v>
      </c>
      <c r="AP162" s="54"/>
      <c r="AQ162" s="187" t="e">
        <f>#REF!</f>
        <v>#REF!</v>
      </c>
      <c r="AR162" s="54"/>
      <c r="AS162" s="187" t="e">
        <f>#REF!</f>
        <v>#REF!</v>
      </c>
      <c r="AU162" s="187" t="e">
        <f>#REF!</f>
        <v>#REF!</v>
      </c>
      <c r="AV162" s="54"/>
      <c r="AW162" s="187" t="e">
        <f>#REF!</f>
        <v>#REF!</v>
      </c>
      <c r="AX162" s="54"/>
      <c r="AY162" s="187" t="e">
        <f>#REF!</f>
        <v>#REF!</v>
      </c>
      <c r="BA162" s="187" t="e">
        <f>#REF!</f>
        <v>#REF!</v>
      </c>
      <c r="BB162" s="54"/>
      <c r="BC162" s="187" t="e">
        <f>#REF!</f>
        <v>#REF!</v>
      </c>
      <c r="BD162" s="54"/>
      <c r="BE162" s="187" t="e">
        <f>#REF!</f>
        <v>#REF!</v>
      </c>
      <c r="BG162" s="187" t="e">
        <f>#REF!</f>
        <v>#REF!</v>
      </c>
      <c r="BH162" s="54"/>
      <c r="BI162" s="187" t="e">
        <f>#REF!</f>
        <v>#REF!</v>
      </c>
      <c r="BJ162" s="54"/>
      <c r="BK162" s="187" t="e">
        <f>#REF!</f>
        <v>#REF!</v>
      </c>
      <c r="BM162" s="187" t="e">
        <f>#REF!</f>
        <v>#REF!</v>
      </c>
      <c r="BN162" s="54"/>
      <c r="BO162" s="187" t="e">
        <f>#REF!</f>
        <v>#REF!</v>
      </c>
      <c r="BP162" s="54"/>
      <c r="BQ162" s="187" t="e">
        <f>#REF!</f>
        <v>#REF!</v>
      </c>
      <c r="BS162" s="187" t="e">
        <f>#REF!</f>
        <v>#REF!</v>
      </c>
      <c r="BT162" s="54"/>
      <c r="BU162" s="187" t="e">
        <f>#REF!</f>
        <v>#REF!</v>
      </c>
      <c r="BV162" s="54"/>
      <c r="BW162" s="187" t="e">
        <f>#REF!</f>
        <v>#REF!</v>
      </c>
      <c r="BY162" s="187" t="e">
        <f>#REF!</f>
        <v>#REF!</v>
      </c>
      <c r="BZ162" s="54"/>
      <c r="CA162" s="187" t="e">
        <f>#REF!</f>
        <v>#REF!</v>
      </c>
      <c r="CB162" s="54"/>
      <c r="CC162" s="187" t="e">
        <f>#REF!</f>
        <v>#REF!</v>
      </c>
      <c r="CE162" s="187" t="e">
        <f>#REF!</f>
        <v>#REF!</v>
      </c>
      <c r="CF162" s="54"/>
      <c r="CG162" s="187" t="e">
        <f>#REF!</f>
        <v>#REF!</v>
      </c>
      <c r="CH162" s="54"/>
      <c r="CI162" s="187" t="e">
        <f>#REF!</f>
        <v>#REF!</v>
      </c>
    </row>
    <row r="163" spans="1:87" s="114" customFormat="1" ht="15" x14ac:dyDescent="0.2">
      <c r="A163" s="219"/>
      <c r="B163" s="233"/>
      <c r="C163" s="234" t="str">
        <f>A28</f>
        <v xml:space="preserve">3. ALUMBRADO  </v>
      </c>
      <c r="D163" s="221"/>
      <c r="E163" s="222"/>
      <c r="F163" s="223"/>
      <c r="G163" s="224"/>
      <c r="H163" s="235">
        <f>H41</f>
        <v>4146712.9800000004</v>
      </c>
      <c r="I163" s="198"/>
      <c r="J163" s="235">
        <f>J41</f>
        <v>0</v>
      </c>
      <c r="K163" s="198"/>
      <c r="L163" s="198"/>
      <c r="M163" s="235">
        <f>M41</f>
        <v>0</v>
      </c>
      <c r="N163" s="198"/>
      <c r="O163" s="235">
        <f>O41</f>
        <v>4146712.9800000004</v>
      </c>
      <c r="P163" s="54"/>
      <c r="Q163" s="235">
        <f>Q41</f>
        <v>0</v>
      </c>
      <c r="R163" s="54"/>
      <c r="S163" s="235">
        <f>S41</f>
        <v>0</v>
      </c>
      <c r="T163" s="54"/>
      <c r="U163" s="235">
        <f>U41</f>
        <v>0</v>
      </c>
      <c r="V163" s="54"/>
      <c r="W163" s="187">
        <f>W41</f>
        <v>0</v>
      </c>
      <c r="X163" s="54"/>
      <c r="Y163" s="187">
        <f>Y41</f>
        <v>0</v>
      </c>
      <c r="Z163" s="54"/>
      <c r="AA163" s="187">
        <f>AA41</f>
        <v>0</v>
      </c>
      <c r="AB163" s="54"/>
      <c r="AC163" s="187" t="e">
        <f>#REF!</f>
        <v>#REF!</v>
      </c>
      <c r="AD163" s="54"/>
      <c r="AE163" s="187" t="e">
        <f>#REF!</f>
        <v>#REF!</v>
      </c>
      <c r="AF163" s="54"/>
      <c r="AG163" s="187" t="e">
        <f>#REF!</f>
        <v>#REF!</v>
      </c>
      <c r="AH163" s="54"/>
      <c r="AI163" s="187" t="e">
        <f>#REF!</f>
        <v>#REF!</v>
      </c>
      <c r="AJ163" s="54"/>
      <c r="AK163" s="187" t="e">
        <f>#REF!</f>
        <v>#REF!</v>
      </c>
      <c r="AL163" s="54"/>
      <c r="AM163" s="187" t="e">
        <f>#REF!</f>
        <v>#REF!</v>
      </c>
      <c r="AO163" s="187" t="e">
        <f>#REF!</f>
        <v>#REF!</v>
      </c>
      <c r="AP163" s="54"/>
      <c r="AQ163" s="187" t="e">
        <f>#REF!</f>
        <v>#REF!</v>
      </c>
      <c r="AR163" s="54"/>
      <c r="AS163" s="187" t="e">
        <f>#REF!</f>
        <v>#REF!</v>
      </c>
      <c r="AU163" s="187" t="e">
        <f>#REF!</f>
        <v>#REF!</v>
      </c>
      <c r="AV163" s="54"/>
      <c r="AW163" s="187" t="e">
        <f>#REF!</f>
        <v>#REF!</v>
      </c>
      <c r="AX163" s="54"/>
      <c r="AY163" s="187" t="e">
        <f>#REF!</f>
        <v>#REF!</v>
      </c>
      <c r="BA163" s="187" t="e">
        <f>#REF!</f>
        <v>#REF!</v>
      </c>
      <c r="BB163" s="54"/>
      <c r="BC163" s="187" t="e">
        <f>#REF!</f>
        <v>#REF!</v>
      </c>
      <c r="BD163" s="54"/>
      <c r="BE163" s="187" t="e">
        <f>#REF!</f>
        <v>#REF!</v>
      </c>
      <c r="BG163" s="187" t="e">
        <f>#REF!</f>
        <v>#REF!</v>
      </c>
      <c r="BH163" s="54"/>
      <c r="BI163" s="187" t="e">
        <f>#REF!</f>
        <v>#REF!</v>
      </c>
      <c r="BJ163" s="54"/>
      <c r="BK163" s="187" t="e">
        <f>#REF!</f>
        <v>#REF!</v>
      </c>
      <c r="BM163" s="187" t="e">
        <f>#REF!</f>
        <v>#REF!</v>
      </c>
      <c r="BN163" s="54"/>
      <c r="BO163" s="187" t="e">
        <f>#REF!</f>
        <v>#REF!</v>
      </c>
      <c r="BP163" s="54"/>
      <c r="BQ163" s="187" t="e">
        <f>#REF!</f>
        <v>#REF!</v>
      </c>
      <c r="BS163" s="187" t="e">
        <f>#REF!</f>
        <v>#REF!</v>
      </c>
      <c r="BT163" s="54"/>
      <c r="BU163" s="187" t="e">
        <f>#REF!</f>
        <v>#REF!</v>
      </c>
      <c r="BV163" s="54"/>
      <c r="BW163" s="187" t="e">
        <f>#REF!</f>
        <v>#REF!</v>
      </c>
      <c r="BY163" s="187" t="e">
        <f>#REF!</f>
        <v>#REF!</v>
      </c>
      <c r="BZ163" s="54"/>
      <c r="CA163" s="187" t="e">
        <f>#REF!</f>
        <v>#REF!</v>
      </c>
      <c r="CB163" s="54"/>
      <c r="CC163" s="187" t="e">
        <f>#REF!</f>
        <v>#REF!</v>
      </c>
      <c r="CE163" s="187" t="e">
        <f>#REF!</f>
        <v>#REF!</v>
      </c>
      <c r="CF163" s="54"/>
      <c r="CG163" s="187" t="e">
        <f>#REF!</f>
        <v>#REF!</v>
      </c>
      <c r="CH163" s="54"/>
      <c r="CI163" s="187" t="e">
        <f>#REF!</f>
        <v>#REF!</v>
      </c>
    </row>
    <row r="164" spans="1:87" s="114" customFormat="1" ht="15" x14ac:dyDescent="0.2">
      <c r="A164" s="219"/>
      <c r="B164" s="233"/>
      <c r="C164" s="234" t="str">
        <f>A42</f>
        <v>4. MOBILIARIO URBANO</v>
      </c>
      <c r="D164" s="221"/>
      <c r="E164" s="222"/>
      <c r="F164" s="223"/>
      <c r="G164" s="224"/>
      <c r="H164" s="235">
        <f>H47</f>
        <v>242559.41</v>
      </c>
      <c r="I164" s="198"/>
      <c r="J164" s="235">
        <f>J47</f>
        <v>0</v>
      </c>
      <c r="K164" s="198"/>
      <c r="L164" s="198"/>
      <c r="M164" s="235">
        <f>M47</f>
        <v>0</v>
      </c>
      <c r="N164" s="198"/>
      <c r="O164" s="235">
        <f>O47</f>
        <v>242559.40999999997</v>
      </c>
      <c r="P164" s="54"/>
      <c r="Q164" s="235">
        <f>Q47</f>
        <v>0</v>
      </c>
      <c r="R164" s="54"/>
      <c r="S164" s="235">
        <f>S47</f>
        <v>0</v>
      </c>
      <c r="T164" s="54"/>
      <c r="U164" s="235">
        <f>U47</f>
        <v>0</v>
      </c>
      <c r="V164" s="54"/>
      <c r="W164" s="187">
        <f>W47</f>
        <v>0</v>
      </c>
      <c r="X164" s="54"/>
      <c r="Y164" s="187">
        <f>Y47</f>
        <v>0</v>
      </c>
      <c r="Z164" s="54"/>
      <c r="AA164" s="187">
        <f>AA47</f>
        <v>0</v>
      </c>
      <c r="AB164" s="54"/>
      <c r="AC164" s="187" t="e">
        <f>#REF!</f>
        <v>#REF!</v>
      </c>
      <c r="AD164" s="54"/>
      <c r="AE164" s="187" t="e">
        <f>#REF!</f>
        <v>#REF!</v>
      </c>
      <c r="AF164" s="54"/>
      <c r="AG164" s="187" t="e">
        <f>#REF!</f>
        <v>#REF!</v>
      </c>
      <c r="AH164" s="54"/>
      <c r="AI164" s="187" t="e">
        <f>#REF!</f>
        <v>#REF!</v>
      </c>
      <c r="AJ164" s="54"/>
      <c r="AK164" s="187" t="e">
        <f>#REF!</f>
        <v>#REF!</v>
      </c>
      <c r="AL164" s="54"/>
      <c r="AM164" s="187" t="e">
        <f>#REF!</f>
        <v>#REF!</v>
      </c>
      <c r="AO164" s="187" t="e">
        <f>#REF!</f>
        <v>#REF!</v>
      </c>
      <c r="AP164" s="54"/>
      <c r="AQ164" s="187" t="e">
        <f>#REF!</f>
        <v>#REF!</v>
      </c>
      <c r="AR164" s="54"/>
      <c r="AS164" s="187" t="e">
        <f>#REF!</f>
        <v>#REF!</v>
      </c>
      <c r="AU164" s="187" t="e">
        <f>#REF!</f>
        <v>#REF!</v>
      </c>
      <c r="AV164" s="54"/>
      <c r="AW164" s="187" t="e">
        <f>#REF!</f>
        <v>#REF!</v>
      </c>
      <c r="AX164" s="54"/>
      <c r="AY164" s="187" t="e">
        <f>#REF!</f>
        <v>#REF!</v>
      </c>
      <c r="BA164" s="187" t="e">
        <f>#REF!</f>
        <v>#REF!</v>
      </c>
      <c r="BB164" s="54"/>
      <c r="BC164" s="187" t="e">
        <f>#REF!</f>
        <v>#REF!</v>
      </c>
      <c r="BD164" s="54"/>
      <c r="BE164" s="187" t="e">
        <f>#REF!</f>
        <v>#REF!</v>
      </c>
      <c r="BG164" s="187" t="e">
        <f>#REF!</f>
        <v>#REF!</v>
      </c>
      <c r="BH164" s="54"/>
      <c r="BI164" s="187" t="e">
        <f>#REF!</f>
        <v>#REF!</v>
      </c>
      <c r="BJ164" s="54"/>
      <c r="BK164" s="187" t="e">
        <f>#REF!</f>
        <v>#REF!</v>
      </c>
      <c r="BM164" s="187" t="e">
        <f>#REF!</f>
        <v>#REF!</v>
      </c>
      <c r="BN164" s="54"/>
      <c r="BO164" s="187" t="e">
        <f>#REF!</f>
        <v>#REF!</v>
      </c>
      <c r="BP164" s="54"/>
      <c r="BQ164" s="187" t="e">
        <f>#REF!</f>
        <v>#REF!</v>
      </c>
      <c r="BS164" s="187" t="e">
        <f>#REF!</f>
        <v>#REF!</v>
      </c>
      <c r="BT164" s="54"/>
      <c r="BU164" s="187" t="e">
        <f>#REF!</f>
        <v>#REF!</v>
      </c>
      <c r="BV164" s="54"/>
      <c r="BW164" s="187" t="e">
        <f>#REF!</f>
        <v>#REF!</v>
      </c>
      <c r="BY164" s="187" t="e">
        <f>#REF!</f>
        <v>#REF!</v>
      </c>
      <c r="BZ164" s="54"/>
      <c r="CA164" s="187" t="e">
        <f>#REF!</f>
        <v>#REF!</v>
      </c>
      <c r="CB164" s="54"/>
      <c r="CC164" s="187" t="e">
        <f>#REF!</f>
        <v>#REF!</v>
      </c>
      <c r="CE164" s="187" t="e">
        <f>#REF!</f>
        <v>#REF!</v>
      </c>
      <c r="CF164" s="54"/>
      <c r="CG164" s="187" t="e">
        <f>#REF!</f>
        <v>#REF!</v>
      </c>
      <c r="CH164" s="54"/>
      <c r="CI164" s="187" t="e">
        <f>#REF!</f>
        <v>#REF!</v>
      </c>
    </row>
    <row r="165" spans="1:87" s="114" customFormat="1" ht="15" x14ac:dyDescent="0.2">
      <c r="A165" s="219"/>
      <c r="B165" s="233"/>
      <c r="C165" s="234" t="str">
        <f>A48</f>
        <v>5. SEÑALETICA</v>
      </c>
      <c r="D165" s="221"/>
      <c r="E165" s="222"/>
      <c r="F165" s="223"/>
      <c r="G165" s="224"/>
      <c r="H165" s="235">
        <f>H52</f>
        <v>27820.71</v>
      </c>
      <c r="I165" s="198"/>
      <c r="J165" s="235">
        <f>J52</f>
        <v>0</v>
      </c>
      <c r="K165" s="198"/>
      <c r="L165" s="198"/>
      <c r="M165" s="235">
        <f>M52</f>
        <v>0</v>
      </c>
      <c r="N165" s="198"/>
      <c r="O165" s="235">
        <f>O52</f>
        <v>27820.71</v>
      </c>
      <c r="P165" s="54"/>
      <c r="Q165" s="235">
        <f>Q52</f>
        <v>0</v>
      </c>
      <c r="R165" s="54"/>
      <c r="S165" s="235">
        <f>S52</f>
        <v>0</v>
      </c>
      <c r="T165" s="54"/>
      <c r="U165" s="235">
        <f>U52</f>
        <v>0</v>
      </c>
      <c r="V165" s="54"/>
      <c r="W165" s="187">
        <f>W52</f>
        <v>0</v>
      </c>
      <c r="X165" s="54"/>
      <c r="Y165" s="187">
        <f>Y52</f>
        <v>0</v>
      </c>
      <c r="Z165" s="54"/>
      <c r="AA165" s="187">
        <f>AA52</f>
        <v>0</v>
      </c>
      <c r="AB165" s="54"/>
      <c r="AC165" s="187" t="e">
        <f>#REF!</f>
        <v>#REF!</v>
      </c>
      <c r="AD165" s="54"/>
      <c r="AE165" s="187" t="e">
        <f>#REF!</f>
        <v>#REF!</v>
      </c>
      <c r="AF165" s="54"/>
      <c r="AG165" s="187" t="e">
        <f>#REF!</f>
        <v>#REF!</v>
      </c>
      <c r="AH165" s="54"/>
      <c r="AI165" s="187" t="e">
        <f>#REF!</f>
        <v>#REF!</v>
      </c>
      <c r="AJ165" s="54"/>
      <c r="AK165" s="187" t="e">
        <f>#REF!</f>
        <v>#REF!</v>
      </c>
      <c r="AL165" s="54"/>
      <c r="AM165" s="187" t="e">
        <f>#REF!</f>
        <v>#REF!</v>
      </c>
      <c r="AO165" s="187" t="e">
        <f>#REF!</f>
        <v>#REF!</v>
      </c>
      <c r="AP165" s="54"/>
      <c r="AQ165" s="187" t="e">
        <f>#REF!</f>
        <v>#REF!</v>
      </c>
      <c r="AR165" s="54"/>
      <c r="AS165" s="187" t="e">
        <f>#REF!</f>
        <v>#REF!</v>
      </c>
      <c r="AU165" s="187" t="e">
        <f>#REF!</f>
        <v>#REF!</v>
      </c>
      <c r="AV165" s="54"/>
      <c r="AW165" s="187" t="e">
        <f>#REF!</f>
        <v>#REF!</v>
      </c>
      <c r="AX165" s="54"/>
      <c r="AY165" s="187" t="e">
        <f>#REF!</f>
        <v>#REF!</v>
      </c>
      <c r="BA165" s="187" t="e">
        <f>#REF!</f>
        <v>#REF!</v>
      </c>
      <c r="BB165" s="54"/>
      <c r="BC165" s="187" t="e">
        <f>#REF!</f>
        <v>#REF!</v>
      </c>
      <c r="BD165" s="54"/>
      <c r="BE165" s="187" t="e">
        <f>#REF!</f>
        <v>#REF!</v>
      </c>
      <c r="BG165" s="187" t="e">
        <f>#REF!</f>
        <v>#REF!</v>
      </c>
      <c r="BH165" s="54"/>
      <c r="BI165" s="187" t="e">
        <f>#REF!</f>
        <v>#REF!</v>
      </c>
      <c r="BJ165" s="54"/>
      <c r="BK165" s="187" t="e">
        <f>#REF!</f>
        <v>#REF!</v>
      </c>
      <c r="BM165" s="187" t="e">
        <f>#REF!</f>
        <v>#REF!</v>
      </c>
      <c r="BN165" s="54"/>
      <c r="BO165" s="187" t="e">
        <f>#REF!</f>
        <v>#REF!</v>
      </c>
      <c r="BP165" s="54"/>
      <c r="BQ165" s="187" t="e">
        <f>#REF!</f>
        <v>#REF!</v>
      </c>
      <c r="BS165" s="187" t="e">
        <f>#REF!</f>
        <v>#REF!</v>
      </c>
      <c r="BT165" s="54"/>
      <c r="BU165" s="187" t="e">
        <f>#REF!</f>
        <v>#REF!</v>
      </c>
      <c r="BV165" s="54"/>
      <c r="BW165" s="187" t="e">
        <f>#REF!</f>
        <v>#REF!</v>
      </c>
      <c r="BY165" s="187" t="e">
        <f>#REF!</f>
        <v>#REF!</v>
      </c>
      <c r="BZ165" s="54"/>
      <c r="CA165" s="187" t="e">
        <f>#REF!</f>
        <v>#REF!</v>
      </c>
      <c r="CB165" s="54"/>
      <c r="CC165" s="187" t="e">
        <f>#REF!</f>
        <v>#REF!</v>
      </c>
      <c r="CE165" s="187" t="e">
        <f>#REF!</f>
        <v>#REF!</v>
      </c>
      <c r="CF165" s="54"/>
      <c r="CG165" s="187" t="e">
        <f>#REF!</f>
        <v>#REF!</v>
      </c>
      <c r="CH165" s="54"/>
      <c r="CI165" s="187" t="e">
        <f>#REF!</f>
        <v>#REF!</v>
      </c>
    </row>
    <row r="166" spans="1:87" s="114" customFormat="1" ht="15" x14ac:dyDescent="0.2">
      <c r="A166" s="219"/>
      <c r="B166" s="233"/>
      <c r="C166" s="234" t="str">
        <f>A53</f>
        <v>6. VEGETACION</v>
      </c>
      <c r="D166" s="221"/>
      <c r="E166" s="222"/>
      <c r="F166" s="223"/>
      <c r="G166" s="224"/>
      <c r="H166" s="235">
        <f>H55</f>
        <v>196666.47</v>
      </c>
      <c r="I166" s="198"/>
      <c r="J166" s="235">
        <f>J55</f>
        <v>0</v>
      </c>
      <c r="K166" s="198"/>
      <c r="L166" s="198"/>
      <c r="M166" s="235">
        <f>M55</f>
        <v>0</v>
      </c>
      <c r="N166" s="198"/>
      <c r="O166" s="235">
        <f>O55</f>
        <v>196666.47</v>
      </c>
      <c r="P166" s="54"/>
      <c r="Q166" s="235">
        <f>Q55</f>
        <v>0</v>
      </c>
      <c r="R166" s="54"/>
      <c r="S166" s="235">
        <f>S55</f>
        <v>0</v>
      </c>
      <c r="T166" s="54"/>
      <c r="U166" s="235">
        <f>U55</f>
        <v>0</v>
      </c>
      <c r="V166" s="54"/>
      <c r="W166" s="187">
        <f>W55</f>
        <v>0</v>
      </c>
      <c r="X166" s="54"/>
      <c r="Y166" s="187">
        <f>Y55</f>
        <v>0</v>
      </c>
      <c r="Z166" s="54"/>
      <c r="AA166" s="187">
        <f>AA55</f>
        <v>0</v>
      </c>
      <c r="AB166" s="54"/>
      <c r="AC166" s="187" t="e">
        <f>#REF!</f>
        <v>#REF!</v>
      </c>
      <c r="AD166" s="54"/>
      <c r="AE166" s="187" t="e">
        <f>#REF!</f>
        <v>#REF!</v>
      </c>
      <c r="AF166" s="54"/>
      <c r="AG166" s="187" t="e">
        <f>#REF!</f>
        <v>#REF!</v>
      </c>
      <c r="AH166" s="54"/>
      <c r="AI166" s="187" t="e">
        <f>#REF!</f>
        <v>#REF!</v>
      </c>
      <c r="AJ166" s="54"/>
      <c r="AK166" s="187" t="e">
        <f>#REF!</f>
        <v>#REF!</v>
      </c>
      <c r="AL166" s="54"/>
      <c r="AM166" s="187" t="e">
        <f>#REF!</f>
        <v>#REF!</v>
      </c>
      <c r="AO166" s="187" t="e">
        <f>#REF!</f>
        <v>#REF!</v>
      </c>
      <c r="AP166" s="54"/>
      <c r="AQ166" s="187" t="e">
        <f>#REF!</f>
        <v>#REF!</v>
      </c>
      <c r="AR166" s="54"/>
      <c r="AS166" s="187" t="e">
        <f>#REF!</f>
        <v>#REF!</v>
      </c>
      <c r="AU166" s="187" t="e">
        <f>#REF!</f>
        <v>#REF!</v>
      </c>
      <c r="AV166" s="54"/>
      <c r="AW166" s="187" t="e">
        <f>#REF!</f>
        <v>#REF!</v>
      </c>
      <c r="AX166" s="54"/>
      <c r="AY166" s="187" t="e">
        <f>#REF!</f>
        <v>#REF!</v>
      </c>
      <c r="BA166" s="187" t="e">
        <f>#REF!</f>
        <v>#REF!</v>
      </c>
      <c r="BB166" s="54"/>
      <c r="BC166" s="187" t="e">
        <f>#REF!</f>
        <v>#REF!</v>
      </c>
      <c r="BD166" s="54"/>
      <c r="BE166" s="187" t="e">
        <f>#REF!</f>
        <v>#REF!</v>
      </c>
      <c r="BG166" s="187" t="e">
        <f>#REF!</f>
        <v>#REF!</v>
      </c>
      <c r="BH166" s="54"/>
      <c r="BI166" s="187" t="e">
        <f>#REF!</f>
        <v>#REF!</v>
      </c>
      <c r="BJ166" s="54"/>
      <c r="BK166" s="187" t="e">
        <f>#REF!</f>
        <v>#REF!</v>
      </c>
      <c r="BM166" s="187" t="e">
        <f>#REF!</f>
        <v>#REF!</v>
      </c>
      <c r="BN166" s="54"/>
      <c r="BO166" s="187" t="e">
        <f>#REF!</f>
        <v>#REF!</v>
      </c>
      <c r="BP166" s="54"/>
      <c r="BQ166" s="187" t="e">
        <f>#REF!</f>
        <v>#REF!</v>
      </c>
      <c r="BS166" s="187" t="e">
        <f>#REF!</f>
        <v>#REF!</v>
      </c>
      <c r="BT166" s="54"/>
      <c r="BU166" s="187" t="e">
        <f>#REF!</f>
        <v>#REF!</v>
      </c>
      <c r="BV166" s="54"/>
      <c r="BW166" s="187" t="e">
        <f>#REF!</f>
        <v>#REF!</v>
      </c>
      <c r="BY166" s="187" t="e">
        <f>#REF!</f>
        <v>#REF!</v>
      </c>
      <c r="BZ166" s="54"/>
      <c r="CA166" s="187" t="e">
        <f>#REF!</f>
        <v>#REF!</v>
      </c>
      <c r="CB166" s="54"/>
      <c r="CC166" s="187" t="e">
        <f>#REF!</f>
        <v>#REF!</v>
      </c>
      <c r="CE166" s="187" t="e">
        <f>#REF!</f>
        <v>#REF!</v>
      </c>
      <c r="CF166" s="54"/>
      <c r="CG166" s="187" t="e">
        <f>#REF!</f>
        <v>#REF!</v>
      </c>
      <c r="CH166" s="54"/>
      <c r="CI166" s="187" t="e">
        <f>#REF!</f>
        <v>#REF!</v>
      </c>
    </row>
    <row r="167" spans="1:87" s="114" customFormat="1" ht="15" x14ac:dyDescent="0.2">
      <c r="A167" s="219"/>
      <c r="B167" s="233"/>
      <c r="C167" s="234" t="str">
        <f>A56</f>
        <v>7. OBRAS HIDRAULICAS</v>
      </c>
      <c r="D167" s="221"/>
      <c r="E167" s="222"/>
      <c r="F167" s="223"/>
      <c r="G167" s="224"/>
      <c r="H167" s="235">
        <f>H67</f>
        <v>3417368.1</v>
      </c>
      <c r="I167" s="198"/>
      <c r="J167" s="235">
        <f>J67</f>
        <v>45785.369999999995</v>
      </c>
      <c r="K167" s="198"/>
      <c r="L167" s="198"/>
      <c r="M167" s="235">
        <f>M67</f>
        <v>45785.369999999995</v>
      </c>
      <c r="N167" s="198"/>
      <c r="O167" s="235">
        <f>O67</f>
        <v>3371582.73</v>
      </c>
      <c r="P167" s="54"/>
      <c r="Q167" s="235">
        <f>Q67</f>
        <v>45785.369999999995</v>
      </c>
      <c r="R167" s="54"/>
      <c r="S167" s="235">
        <f>S67</f>
        <v>0</v>
      </c>
      <c r="T167" s="54"/>
      <c r="U167" s="235">
        <f>U67</f>
        <v>0</v>
      </c>
      <c r="V167" s="54"/>
      <c r="W167" s="187">
        <f>W67</f>
        <v>0</v>
      </c>
      <c r="X167" s="54"/>
      <c r="Y167" s="187">
        <f>Y67</f>
        <v>0</v>
      </c>
      <c r="Z167" s="54"/>
      <c r="AA167" s="187">
        <f>AA67</f>
        <v>0</v>
      </c>
      <c r="AB167" s="54"/>
      <c r="AC167" s="187" t="e">
        <f>#REF!</f>
        <v>#REF!</v>
      </c>
      <c r="AD167" s="54"/>
      <c r="AE167" s="187" t="e">
        <f>#REF!</f>
        <v>#REF!</v>
      </c>
      <c r="AF167" s="54"/>
      <c r="AG167" s="187" t="e">
        <f>#REF!</f>
        <v>#REF!</v>
      </c>
      <c r="AH167" s="54"/>
      <c r="AI167" s="187" t="e">
        <f>#REF!</f>
        <v>#REF!</v>
      </c>
      <c r="AJ167" s="54"/>
      <c r="AK167" s="187" t="e">
        <f>#REF!</f>
        <v>#REF!</v>
      </c>
      <c r="AL167" s="54"/>
      <c r="AM167" s="187" t="e">
        <f>#REF!</f>
        <v>#REF!</v>
      </c>
      <c r="AO167" s="187" t="e">
        <f>#REF!</f>
        <v>#REF!</v>
      </c>
      <c r="AP167" s="54"/>
      <c r="AQ167" s="187" t="e">
        <f>#REF!</f>
        <v>#REF!</v>
      </c>
      <c r="AR167" s="54"/>
      <c r="AS167" s="187" t="e">
        <f>#REF!</f>
        <v>#REF!</v>
      </c>
      <c r="AU167" s="187" t="e">
        <f>#REF!</f>
        <v>#REF!</v>
      </c>
      <c r="AV167" s="54"/>
      <c r="AW167" s="187" t="e">
        <f>#REF!</f>
        <v>#REF!</v>
      </c>
      <c r="AX167" s="54"/>
      <c r="AY167" s="187" t="e">
        <f>#REF!</f>
        <v>#REF!</v>
      </c>
      <c r="BA167" s="187" t="e">
        <f>#REF!</f>
        <v>#REF!</v>
      </c>
      <c r="BB167" s="54"/>
      <c r="BC167" s="187" t="e">
        <f>#REF!</f>
        <v>#REF!</v>
      </c>
      <c r="BD167" s="54"/>
      <c r="BE167" s="187" t="e">
        <f>#REF!</f>
        <v>#REF!</v>
      </c>
      <c r="BG167" s="187" t="e">
        <f>#REF!</f>
        <v>#REF!</v>
      </c>
      <c r="BH167" s="54"/>
      <c r="BI167" s="187" t="e">
        <f>#REF!</f>
        <v>#REF!</v>
      </c>
      <c r="BJ167" s="54"/>
      <c r="BK167" s="187" t="e">
        <f>#REF!</f>
        <v>#REF!</v>
      </c>
      <c r="BM167" s="187" t="e">
        <f>#REF!</f>
        <v>#REF!</v>
      </c>
      <c r="BN167" s="54"/>
      <c r="BO167" s="187" t="e">
        <f>#REF!</f>
        <v>#REF!</v>
      </c>
      <c r="BP167" s="54"/>
      <c r="BQ167" s="187" t="e">
        <f>#REF!</f>
        <v>#REF!</v>
      </c>
      <c r="BS167" s="187" t="e">
        <f>#REF!</f>
        <v>#REF!</v>
      </c>
      <c r="BT167" s="54"/>
      <c r="BU167" s="187" t="e">
        <f>#REF!</f>
        <v>#REF!</v>
      </c>
      <c r="BV167" s="54"/>
      <c r="BW167" s="187" t="e">
        <f>#REF!</f>
        <v>#REF!</v>
      </c>
      <c r="BY167" s="187" t="e">
        <f>#REF!</f>
        <v>#REF!</v>
      </c>
      <c r="BZ167" s="54"/>
      <c r="CA167" s="187" t="e">
        <f>#REF!</f>
        <v>#REF!</v>
      </c>
      <c r="CB167" s="54"/>
      <c r="CC167" s="187" t="e">
        <f>#REF!</f>
        <v>#REF!</v>
      </c>
      <c r="CE167" s="187" t="e">
        <f>#REF!</f>
        <v>#REF!</v>
      </c>
      <c r="CF167" s="54"/>
      <c r="CG167" s="187" t="e">
        <f>#REF!</f>
        <v>#REF!</v>
      </c>
      <c r="CH167" s="54"/>
      <c r="CI167" s="187" t="e">
        <f>#REF!</f>
        <v>#REF!</v>
      </c>
    </row>
    <row r="168" spans="1:87" s="114" customFormat="1" ht="15" x14ac:dyDescent="0.2">
      <c r="A168" s="219"/>
      <c r="B168" s="236"/>
      <c r="C168" s="234" t="str">
        <f>A68</f>
        <v>8.SISTEMA DE RIEGO</v>
      </c>
      <c r="D168" s="221"/>
      <c r="E168" s="222"/>
      <c r="F168" s="223"/>
      <c r="G168" s="224"/>
      <c r="H168" s="235">
        <f>H115</f>
        <v>1377231.26</v>
      </c>
      <c r="I168" s="198"/>
      <c r="J168" s="235">
        <f>J115</f>
        <v>0</v>
      </c>
      <c r="K168" s="198"/>
      <c r="L168" s="198"/>
      <c r="M168" s="235">
        <f>M115</f>
        <v>0</v>
      </c>
      <c r="N168" s="198"/>
      <c r="O168" s="235">
        <f>O115</f>
        <v>1377231.2600000005</v>
      </c>
      <c r="P168" s="54"/>
      <c r="Q168" s="235">
        <f>Q115</f>
        <v>0</v>
      </c>
      <c r="R168" s="54"/>
      <c r="S168" s="235">
        <f>S115</f>
        <v>0</v>
      </c>
      <c r="T168" s="54"/>
      <c r="U168" s="235">
        <f>U115</f>
        <v>0</v>
      </c>
      <c r="V168" s="54"/>
      <c r="W168" s="187">
        <f>W115</f>
        <v>0</v>
      </c>
      <c r="X168" s="54"/>
      <c r="Y168" s="187">
        <f>Y115</f>
        <v>0</v>
      </c>
      <c r="Z168" s="54"/>
      <c r="AA168" s="187">
        <f>AA115</f>
        <v>0</v>
      </c>
      <c r="AB168" s="54"/>
      <c r="AC168" s="237" t="e">
        <f>#REF!</f>
        <v>#REF!</v>
      </c>
      <c r="AD168" s="54"/>
      <c r="AE168" s="237" t="e">
        <f>#REF!</f>
        <v>#REF!</v>
      </c>
      <c r="AF168" s="54"/>
      <c r="AG168" s="237" t="e">
        <f>#REF!</f>
        <v>#REF!</v>
      </c>
      <c r="AH168" s="54"/>
      <c r="AI168" s="237" t="e">
        <f>#REF!</f>
        <v>#REF!</v>
      </c>
      <c r="AJ168" s="54"/>
      <c r="AK168" s="237" t="e">
        <f>#REF!</f>
        <v>#REF!</v>
      </c>
      <c r="AL168" s="54"/>
      <c r="AM168" s="237" t="e">
        <f>#REF!</f>
        <v>#REF!</v>
      </c>
      <c r="AO168" s="237" t="e">
        <f>#REF!</f>
        <v>#REF!</v>
      </c>
      <c r="AP168" s="54"/>
      <c r="AQ168" s="237" t="e">
        <f>#REF!</f>
        <v>#REF!</v>
      </c>
      <c r="AR168" s="54"/>
      <c r="AS168" s="237" t="e">
        <f>#REF!</f>
        <v>#REF!</v>
      </c>
      <c r="AU168" s="237" t="e">
        <f>#REF!</f>
        <v>#REF!</v>
      </c>
      <c r="AV168" s="54"/>
      <c r="AW168" s="237" t="e">
        <f>#REF!</f>
        <v>#REF!</v>
      </c>
      <c r="AX168" s="54"/>
      <c r="AY168" s="237" t="e">
        <f>#REF!</f>
        <v>#REF!</v>
      </c>
      <c r="BA168" s="237" t="e">
        <f>#REF!</f>
        <v>#REF!</v>
      </c>
      <c r="BB168" s="54"/>
      <c r="BC168" s="237" t="e">
        <f>#REF!</f>
        <v>#REF!</v>
      </c>
      <c r="BD168" s="54"/>
      <c r="BE168" s="237" t="e">
        <f>#REF!</f>
        <v>#REF!</v>
      </c>
      <c r="BG168" s="237" t="e">
        <f>#REF!</f>
        <v>#REF!</v>
      </c>
      <c r="BH168" s="54"/>
      <c r="BI168" s="237" t="e">
        <f>#REF!</f>
        <v>#REF!</v>
      </c>
      <c r="BJ168" s="54"/>
      <c r="BK168" s="237" t="e">
        <f>#REF!</f>
        <v>#REF!</v>
      </c>
      <c r="BM168" s="237" t="e">
        <f>#REF!</f>
        <v>#REF!</v>
      </c>
      <c r="BN168" s="54"/>
      <c r="BO168" s="237" t="e">
        <f>#REF!</f>
        <v>#REF!</v>
      </c>
      <c r="BP168" s="54"/>
      <c r="BQ168" s="237" t="e">
        <f>#REF!</f>
        <v>#REF!</v>
      </c>
      <c r="BS168" s="237" t="e">
        <f>#REF!</f>
        <v>#REF!</v>
      </c>
      <c r="BT168" s="54"/>
      <c r="BU168" s="237" t="e">
        <f>#REF!</f>
        <v>#REF!</v>
      </c>
      <c r="BV168" s="54"/>
      <c r="BW168" s="237" t="e">
        <f>#REF!</f>
        <v>#REF!</v>
      </c>
      <c r="BY168" s="237" t="e">
        <f>#REF!</f>
        <v>#REF!</v>
      </c>
      <c r="BZ168" s="54"/>
      <c r="CA168" s="237" t="e">
        <f>#REF!</f>
        <v>#REF!</v>
      </c>
      <c r="CB168" s="54"/>
      <c r="CC168" s="237" t="e">
        <f>#REF!</f>
        <v>#REF!</v>
      </c>
      <c r="CE168" s="237" t="e">
        <f>#REF!</f>
        <v>#REF!</v>
      </c>
      <c r="CF168" s="54"/>
      <c r="CG168" s="237" t="e">
        <f>#REF!</f>
        <v>#REF!</v>
      </c>
      <c r="CH168" s="54"/>
      <c r="CI168" s="237" t="e">
        <f>#REF!</f>
        <v>#REF!</v>
      </c>
    </row>
    <row r="169" spans="1:87" s="114" customFormat="1" ht="15" x14ac:dyDescent="0.2">
      <c r="A169" s="219"/>
      <c r="B169" s="238"/>
      <c r="C169" s="234" t="str">
        <f>A116</f>
        <v>9. APARATOS DE EJERCICIO</v>
      </c>
      <c r="D169" s="221"/>
      <c r="E169" s="222"/>
      <c r="F169" s="223"/>
      <c r="G169" s="224"/>
      <c r="H169" s="235">
        <f>H125</f>
        <v>233081.93</v>
      </c>
      <c r="I169" s="198"/>
      <c r="J169" s="235">
        <f>J125</f>
        <v>0</v>
      </c>
      <c r="K169" s="198"/>
      <c r="L169" s="198"/>
      <c r="M169" s="235">
        <f>M125</f>
        <v>0</v>
      </c>
      <c r="N169" s="198"/>
      <c r="O169" s="235">
        <f>O125</f>
        <v>233081.93</v>
      </c>
      <c r="P169" s="54"/>
      <c r="Q169" s="235">
        <f>Q125</f>
        <v>0</v>
      </c>
      <c r="R169" s="54"/>
      <c r="S169" s="235">
        <f>S125</f>
        <v>0</v>
      </c>
      <c r="T169" s="54"/>
      <c r="U169" s="235">
        <f>U125</f>
        <v>0</v>
      </c>
      <c r="V169" s="54"/>
      <c r="W169" s="187">
        <f>W125</f>
        <v>0</v>
      </c>
      <c r="X169" s="54"/>
      <c r="Y169" s="187">
        <f>Y125</f>
        <v>0</v>
      </c>
      <c r="Z169" s="54"/>
      <c r="AA169" s="187">
        <f>AA125</f>
        <v>0</v>
      </c>
      <c r="AB169" s="54"/>
      <c r="AC169" s="237" t="e">
        <f>#REF!</f>
        <v>#REF!</v>
      </c>
      <c r="AD169" s="54"/>
      <c r="AE169" s="237" t="e">
        <f>#REF!</f>
        <v>#REF!</v>
      </c>
      <c r="AF169" s="54"/>
      <c r="AG169" s="237" t="e">
        <f>#REF!</f>
        <v>#REF!</v>
      </c>
      <c r="AH169" s="54"/>
      <c r="AI169" s="237" t="e">
        <f>#REF!</f>
        <v>#REF!</v>
      </c>
      <c r="AJ169" s="54"/>
      <c r="AK169" s="237" t="e">
        <f>#REF!</f>
        <v>#REF!</v>
      </c>
      <c r="AL169" s="54"/>
      <c r="AM169" s="237" t="e">
        <f>#REF!</f>
        <v>#REF!</v>
      </c>
      <c r="AO169" s="237" t="e">
        <f>#REF!</f>
        <v>#REF!</v>
      </c>
      <c r="AP169" s="54"/>
      <c r="AQ169" s="237" t="e">
        <f>#REF!</f>
        <v>#REF!</v>
      </c>
      <c r="AR169" s="54"/>
      <c r="AS169" s="237" t="e">
        <f>#REF!</f>
        <v>#REF!</v>
      </c>
      <c r="AU169" s="237" t="e">
        <f>#REF!</f>
        <v>#REF!</v>
      </c>
      <c r="AV169" s="54"/>
      <c r="AW169" s="237" t="e">
        <f>#REF!</f>
        <v>#REF!</v>
      </c>
      <c r="AX169" s="54"/>
      <c r="AY169" s="237" t="e">
        <f>#REF!</f>
        <v>#REF!</v>
      </c>
      <c r="BA169" s="237" t="e">
        <f>#REF!</f>
        <v>#REF!</v>
      </c>
      <c r="BB169" s="54"/>
      <c r="BC169" s="237" t="e">
        <f>#REF!</f>
        <v>#REF!</v>
      </c>
      <c r="BD169" s="54"/>
      <c r="BE169" s="237" t="e">
        <f>#REF!</f>
        <v>#REF!</v>
      </c>
      <c r="BG169" s="237" t="e">
        <f>#REF!</f>
        <v>#REF!</v>
      </c>
      <c r="BH169" s="54"/>
      <c r="BI169" s="237" t="e">
        <f>#REF!</f>
        <v>#REF!</v>
      </c>
      <c r="BJ169" s="54"/>
      <c r="BK169" s="237" t="e">
        <f>#REF!</f>
        <v>#REF!</v>
      </c>
      <c r="BM169" s="237" t="e">
        <f>#REF!</f>
        <v>#REF!</v>
      </c>
      <c r="BN169" s="54"/>
      <c r="BO169" s="237" t="e">
        <f>#REF!</f>
        <v>#REF!</v>
      </c>
      <c r="BP169" s="54"/>
      <c r="BQ169" s="237" t="e">
        <f>#REF!</f>
        <v>#REF!</v>
      </c>
      <c r="BS169" s="237" t="e">
        <f>#REF!</f>
        <v>#REF!</v>
      </c>
      <c r="BT169" s="54"/>
      <c r="BU169" s="237" t="e">
        <f>#REF!</f>
        <v>#REF!</v>
      </c>
      <c r="BV169" s="54"/>
      <c r="BW169" s="237" t="e">
        <f>#REF!</f>
        <v>#REF!</v>
      </c>
      <c r="BY169" s="237" t="e">
        <f>#REF!</f>
        <v>#REF!</v>
      </c>
      <c r="BZ169" s="54"/>
      <c r="CA169" s="237" t="e">
        <f>#REF!</f>
        <v>#REF!</v>
      </c>
      <c r="CB169" s="54"/>
      <c r="CC169" s="237" t="e">
        <f>#REF!</f>
        <v>#REF!</v>
      </c>
      <c r="CE169" s="237" t="e">
        <f>#REF!</f>
        <v>#REF!</v>
      </c>
      <c r="CF169" s="54"/>
      <c r="CG169" s="237" t="e">
        <f>#REF!</f>
        <v>#REF!</v>
      </c>
      <c r="CH169" s="54"/>
      <c r="CI169" s="237" t="e">
        <f>#REF!</f>
        <v>#REF!</v>
      </c>
    </row>
    <row r="170" spans="1:87" s="114" customFormat="1" ht="15" x14ac:dyDescent="0.2">
      <c r="A170" s="219"/>
      <c r="B170" s="238"/>
      <c r="C170" s="234" t="str">
        <f>A126</f>
        <v>10. PUENTE METALICO</v>
      </c>
      <c r="D170" s="221"/>
      <c r="E170" s="222"/>
      <c r="F170" s="223"/>
      <c r="G170" s="224"/>
      <c r="H170" s="235">
        <f>H147</f>
        <v>9824213.7200000007</v>
      </c>
      <c r="I170" s="198"/>
      <c r="J170" s="235">
        <f>J147</f>
        <v>0</v>
      </c>
      <c r="K170" s="198"/>
      <c r="L170" s="198"/>
      <c r="M170" s="235">
        <f>M147</f>
        <v>0</v>
      </c>
      <c r="N170" s="198"/>
      <c r="O170" s="235">
        <f>O147</f>
        <v>9824213.7200000007</v>
      </c>
      <c r="P170" s="54"/>
      <c r="Q170" s="235">
        <f>Q147</f>
        <v>0</v>
      </c>
      <c r="R170" s="54"/>
      <c r="S170" s="235">
        <f>S147</f>
        <v>0</v>
      </c>
      <c r="T170" s="54"/>
      <c r="U170" s="235">
        <f>U147</f>
        <v>0</v>
      </c>
      <c r="V170" s="54"/>
      <c r="W170" s="187">
        <f>W147</f>
        <v>0</v>
      </c>
      <c r="X170" s="54"/>
      <c r="Y170" s="187">
        <f>Y147</f>
        <v>0</v>
      </c>
      <c r="Z170" s="54"/>
      <c r="AA170" s="187">
        <f>AA147</f>
        <v>0</v>
      </c>
      <c r="AB170" s="54"/>
      <c r="AC170" s="237" t="e">
        <f>#REF!</f>
        <v>#REF!</v>
      </c>
      <c r="AD170" s="54"/>
      <c r="AE170" s="237" t="e">
        <f>#REF!</f>
        <v>#REF!</v>
      </c>
      <c r="AF170" s="54"/>
      <c r="AG170" s="237" t="e">
        <f>#REF!</f>
        <v>#REF!</v>
      </c>
      <c r="AH170" s="54"/>
      <c r="AI170" s="237" t="e">
        <f>#REF!</f>
        <v>#REF!</v>
      </c>
      <c r="AJ170" s="54"/>
      <c r="AK170" s="237" t="e">
        <f>#REF!</f>
        <v>#REF!</v>
      </c>
      <c r="AL170" s="54"/>
      <c r="AM170" s="237" t="e">
        <f>#REF!</f>
        <v>#REF!</v>
      </c>
      <c r="AO170" s="237" t="e">
        <f>#REF!</f>
        <v>#REF!</v>
      </c>
      <c r="AP170" s="54"/>
      <c r="AQ170" s="237" t="e">
        <f>#REF!</f>
        <v>#REF!</v>
      </c>
      <c r="AR170" s="54"/>
      <c r="AS170" s="237" t="e">
        <f>#REF!</f>
        <v>#REF!</v>
      </c>
      <c r="AU170" s="237" t="e">
        <f>#REF!</f>
        <v>#REF!</v>
      </c>
      <c r="AV170" s="54"/>
      <c r="AW170" s="237" t="e">
        <f>#REF!</f>
        <v>#REF!</v>
      </c>
      <c r="AX170" s="54"/>
      <c r="AY170" s="237" t="e">
        <f>#REF!</f>
        <v>#REF!</v>
      </c>
      <c r="BA170" s="237" t="e">
        <f>#REF!</f>
        <v>#REF!</v>
      </c>
      <c r="BB170" s="54"/>
      <c r="BC170" s="237" t="e">
        <f>#REF!</f>
        <v>#REF!</v>
      </c>
      <c r="BD170" s="54"/>
      <c r="BE170" s="237" t="e">
        <f>#REF!</f>
        <v>#REF!</v>
      </c>
      <c r="BG170" s="237" t="e">
        <f>#REF!</f>
        <v>#REF!</v>
      </c>
      <c r="BH170" s="54"/>
      <c r="BI170" s="237" t="e">
        <f>#REF!</f>
        <v>#REF!</v>
      </c>
      <c r="BJ170" s="54"/>
      <c r="BK170" s="237" t="e">
        <f>#REF!</f>
        <v>#REF!</v>
      </c>
      <c r="BM170" s="237" t="e">
        <f>#REF!</f>
        <v>#REF!</v>
      </c>
      <c r="BN170" s="54"/>
      <c r="BO170" s="237" t="e">
        <f>#REF!</f>
        <v>#REF!</v>
      </c>
      <c r="BP170" s="54"/>
      <c r="BQ170" s="237" t="e">
        <f>#REF!</f>
        <v>#REF!</v>
      </c>
      <c r="BS170" s="237" t="e">
        <f>#REF!</f>
        <v>#REF!</v>
      </c>
      <c r="BT170" s="54"/>
      <c r="BU170" s="237" t="e">
        <f>#REF!</f>
        <v>#REF!</v>
      </c>
      <c r="BV170" s="54"/>
      <c r="BW170" s="237" t="e">
        <f>#REF!</f>
        <v>#REF!</v>
      </c>
      <c r="BY170" s="237" t="e">
        <f>#REF!</f>
        <v>#REF!</v>
      </c>
      <c r="BZ170" s="54"/>
      <c r="CA170" s="237" t="e">
        <f>#REF!</f>
        <v>#REF!</v>
      </c>
      <c r="CB170" s="54"/>
      <c r="CC170" s="237" t="e">
        <f>#REF!</f>
        <v>#REF!</v>
      </c>
      <c r="CE170" s="237" t="e">
        <f>#REF!</f>
        <v>#REF!</v>
      </c>
      <c r="CF170" s="54"/>
      <c r="CG170" s="237" t="e">
        <f>#REF!</f>
        <v>#REF!</v>
      </c>
      <c r="CH170" s="54"/>
      <c r="CI170" s="237" t="e">
        <f>#REF!</f>
        <v>#REF!</v>
      </c>
    </row>
    <row r="171" spans="1:87" s="114" customFormat="1" ht="15" x14ac:dyDescent="0.2">
      <c r="A171" s="219"/>
      <c r="B171" s="238"/>
      <c r="C171" s="234" t="str">
        <f>A148</f>
        <v>EXTRAORINARIOS</v>
      </c>
      <c r="D171" s="221"/>
      <c r="E171" s="222"/>
      <c r="F171" s="223"/>
      <c r="G171" s="224"/>
      <c r="H171" s="235">
        <f>H151</f>
        <v>0</v>
      </c>
      <c r="I171" s="198"/>
      <c r="J171" s="235">
        <f>J151</f>
        <v>676113.5</v>
      </c>
      <c r="K171" s="198"/>
      <c r="L171" s="198"/>
      <c r="M171" s="235">
        <f>M151</f>
        <v>676113.5</v>
      </c>
      <c r="N171" s="198"/>
      <c r="O171" s="235">
        <f>O151</f>
        <v>-676113.5</v>
      </c>
      <c r="P171" s="54"/>
      <c r="Q171" s="235">
        <f>Q151</f>
        <v>0</v>
      </c>
      <c r="R171" s="54"/>
      <c r="S171" s="235">
        <f>S151</f>
        <v>0</v>
      </c>
      <c r="T171" s="54"/>
      <c r="U171" s="235">
        <f>U151</f>
        <v>676113.5</v>
      </c>
      <c r="V171" s="54"/>
      <c r="W171" s="187">
        <f>W151</f>
        <v>0</v>
      </c>
      <c r="X171" s="54"/>
      <c r="Y171" s="187">
        <f>Y151</f>
        <v>0</v>
      </c>
      <c r="Z171" s="54"/>
      <c r="AA171" s="187">
        <f>AA151</f>
        <v>0</v>
      </c>
      <c r="AB171" s="54"/>
      <c r="AC171" s="237" t="e">
        <f>#REF!</f>
        <v>#REF!</v>
      </c>
      <c r="AD171" s="54"/>
      <c r="AE171" s="237" t="e">
        <f>#REF!</f>
        <v>#REF!</v>
      </c>
      <c r="AF171" s="54"/>
      <c r="AG171" s="237" t="e">
        <f>#REF!</f>
        <v>#REF!</v>
      </c>
      <c r="AH171" s="54"/>
      <c r="AI171" s="237" t="e">
        <f>#REF!</f>
        <v>#REF!</v>
      </c>
      <c r="AJ171" s="54"/>
      <c r="AK171" s="237" t="e">
        <f>#REF!</f>
        <v>#REF!</v>
      </c>
      <c r="AL171" s="54"/>
      <c r="AM171" s="237" t="e">
        <f>#REF!</f>
        <v>#REF!</v>
      </c>
      <c r="AO171" s="237" t="e">
        <f>#REF!</f>
        <v>#REF!</v>
      </c>
      <c r="AP171" s="54"/>
      <c r="AQ171" s="237" t="e">
        <f>#REF!</f>
        <v>#REF!</v>
      </c>
      <c r="AR171" s="54"/>
      <c r="AS171" s="237" t="e">
        <f>#REF!</f>
        <v>#REF!</v>
      </c>
      <c r="AU171" s="237" t="e">
        <f>#REF!</f>
        <v>#REF!</v>
      </c>
      <c r="AV171" s="54"/>
      <c r="AW171" s="237" t="e">
        <f>#REF!</f>
        <v>#REF!</v>
      </c>
      <c r="AX171" s="54"/>
      <c r="AY171" s="237" t="e">
        <f>#REF!</f>
        <v>#REF!</v>
      </c>
      <c r="BA171" s="237" t="e">
        <f>#REF!</f>
        <v>#REF!</v>
      </c>
      <c r="BB171" s="54"/>
      <c r="BC171" s="237" t="e">
        <f>#REF!</f>
        <v>#REF!</v>
      </c>
      <c r="BD171" s="54"/>
      <c r="BE171" s="237" t="e">
        <f>#REF!</f>
        <v>#REF!</v>
      </c>
      <c r="BG171" s="237" t="e">
        <f>#REF!</f>
        <v>#REF!</v>
      </c>
      <c r="BH171" s="54"/>
      <c r="BI171" s="237" t="e">
        <f>#REF!</f>
        <v>#REF!</v>
      </c>
      <c r="BJ171" s="54"/>
      <c r="BK171" s="237" t="e">
        <f>#REF!</f>
        <v>#REF!</v>
      </c>
      <c r="BM171" s="237" t="e">
        <f>#REF!</f>
        <v>#REF!</v>
      </c>
      <c r="BN171" s="54"/>
      <c r="BO171" s="237" t="e">
        <f>#REF!</f>
        <v>#REF!</v>
      </c>
      <c r="BP171" s="54"/>
      <c r="BQ171" s="237" t="e">
        <f>#REF!</f>
        <v>#REF!</v>
      </c>
      <c r="BS171" s="237" t="e">
        <f>#REF!</f>
        <v>#REF!</v>
      </c>
      <c r="BT171" s="54"/>
      <c r="BU171" s="237" t="e">
        <f>#REF!</f>
        <v>#REF!</v>
      </c>
      <c r="BV171" s="54"/>
      <c r="BW171" s="237" t="e">
        <f>#REF!</f>
        <v>#REF!</v>
      </c>
      <c r="BY171" s="237" t="e">
        <f>#REF!</f>
        <v>#REF!</v>
      </c>
      <c r="BZ171" s="54"/>
      <c r="CA171" s="237" t="e">
        <f>#REF!</f>
        <v>#REF!</v>
      </c>
      <c r="CB171" s="54"/>
      <c r="CC171" s="237" t="e">
        <f>#REF!</f>
        <v>#REF!</v>
      </c>
      <c r="CE171" s="237" t="e">
        <f>#REF!</f>
        <v>#REF!</v>
      </c>
      <c r="CF171" s="54"/>
      <c r="CG171" s="237" t="e">
        <f>#REF!</f>
        <v>#REF!</v>
      </c>
      <c r="CH171" s="54"/>
      <c r="CI171" s="237" t="e">
        <f>#REF!</f>
        <v>#REF!</v>
      </c>
    </row>
    <row r="172" spans="1:87" s="34" customFormat="1" x14ac:dyDescent="0.2">
      <c r="C172" s="239"/>
      <c r="D172" s="240"/>
      <c r="E172" s="54"/>
      <c r="F172" s="54"/>
      <c r="G172" s="241"/>
      <c r="H172" s="242"/>
      <c r="I172" s="56"/>
      <c r="J172" s="35"/>
      <c r="K172" s="243"/>
      <c r="L172" s="56"/>
      <c r="M172" s="35"/>
      <c r="N172" s="56"/>
      <c r="O172" s="35"/>
      <c r="P172" s="43"/>
      <c r="Q172" s="35"/>
      <c r="R172" s="43"/>
      <c r="S172" s="35"/>
      <c r="T172" s="43"/>
      <c r="U172" s="35"/>
      <c r="V172" s="43"/>
      <c r="W172" s="242"/>
      <c r="X172" s="43"/>
      <c r="Y172" s="242"/>
      <c r="Z172" s="43"/>
      <c r="AA172" s="242"/>
      <c r="AB172" s="43"/>
      <c r="AC172" s="242"/>
      <c r="AD172" s="43"/>
      <c r="AE172" s="242"/>
      <c r="AF172" s="43"/>
      <c r="AG172" s="242"/>
      <c r="AH172" s="43"/>
      <c r="AI172" s="242"/>
      <c r="AJ172" s="43"/>
      <c r="AK172" s="242"/>
      <c r="AL172" s="43"/>
      <c r="AM172" s="242"/>
      <c r="AO172" s="242"/>
      <c r="AP172" s="43"/>
      <c r="AQ172" s="242"/>
      <c r="AR172" s="43"/>
      <c r="AS172" s="242"/>
      <c r="AU172" s="242"/>
      <c r="AV172" s="43"/>
      <c r="AW172" s="242"/>
      <c r="AX172" s="43"/>
      <c r="AY172" s="242"/>
      <c r="BA172" s="242"/>
      <c r="BB172" s="43"/>
      <c r="BC172" s="242"/>
      <c r="BD172" s="43"/>
      <c r="BE172" s="242"/>
      <c r="BG172" s="242"/>
      <c r="BH172" s="43"/>
      <c r="BI172" s="242"/>
      <c r="BJ172" s="43"/>
      <c r="BK172" s="242"/>
      <c r="BM172" s="242"/>
      <c r="BN172" s="43"/>
      <c r="BO172" s="242"/>
      <c r="BP172" s="43"/>
      <c r="BQ172" s="242"/>
      <c r="BS172" s="242"/>
      <c r="BT172" s="43"/>
      <c r="BU172" s="242"/>
      <c r="BV172" s="43"/>
      <c r="BW172" s="242"/>
      <c r="BY172" s="242"/>
      <c r="BZ172" s="43"/>
      <c r="CA172" s="242"/>
      <c r="CB172" s="43"/>
      <c r="CC172" s="242"/>
      <c r="CE172" s="242"/>
      <c r="CF172" s="43"/>
      <c r="CG172" s="242"/>
      <c r="CH172" s="43"/>
      <c r="CI172" s="242"/>
    </row>
    <row r="173" spans="1:87" x14ac:dyDescent="0.2">
      <c r="A173" s="29"/>
      <c r="B173" s="29"/>
      <c r="C173" s="30"/>
      <c r="D173" s="31"/>
      <c r="E173" s="244"/>
      <c r="F173" s="33"/>
      <c r="G173" s="245" t="s">
        <v>230</v>
      </c>
      <c r="H173" s="246">
        <f>SUM(H161:H171)</f>
        <v>27899302.640000001</v>
      </c>
      <c r="I173" s="247"/>
      <c r="J173" s="248">
        <f>SUM(J161:J171)</f>
        <v>1362436.87</v>
      </c>
      <c r="K173" s="114"/>
      <c r="L173" s="247"/>
      <c r="M173" s="248">
        <f>SUM(M161:M171)</f>
        <v>1362436.87</v>
      </c>
      <c r="N173" s="34"/>
      <c r="O173" s="248">
        <f>SUM(O161:O171)</f>
        <v>26536865.770000003</v>
      </c>
      <c r="P173" s="4"/>
      <c r="Q173" s="248">
        <f>SUM(Q161:Q171)</f>
        <v>686323.37</v>
      </c>
      <c r="R173" s="4"/>
      <c r="S173" s="248">
        <f>SUM(S161:S172)</f>
        <v>0</v>
      </c>
      <c r="T173" s="4"/>
      <c r="U173" s="248">
        <f>SUM(U161:U172)</f>
        <v>676113.5</v>
      </c>
      <c r="V173" s="4"/>
      <c r="W173" s="246">
        <f>SUM(W161:W171)</f>
        <v>0</v>
      </c>
      <c r="X173" s="4"/>
      <c r="Y173" s="246">
        <f>SUM(Y161:Y172)</f>
        <v>0</v>
      </c>
      <c r="Z173" s="4"/>
      <c r="AA173" s="246">
        <f>SUM(AA161:AA172)</f>
        <v>0</v>
      </c>
      <c r="AB173" s="4"/>
      <c r="AC173" s="246" t="e">
        <f>AC161+AC162+AC163+AC164+AC165+AC166+AC167+#REF!+#REF!+#REF!+#REF!</f>
        <v>#REF!</v>
      </c>
      <c r="AD173" s="4"/>
      <c r="AE173" s="246" t="e">
        <f>AE161+AE162+AE163+AE164+AE165+AE166+AE167+#REF!+#REF!+#REF!+#REF!</f>
        <v>#REF!</v>
      </c>
      <c r="AF173" s="4"/>
      <c r="AG173" s="246" t="e">
        <f>AG161+AG162+AG163+AG164+AG165+AG166+AG167+#REF!+#REF!+#REF!+#REF!</f>
        <v>#REF!</v>
      </c>
      <c r="AH173" s="4"/>
      <c r="AI173" s="246" t="e">
        <f>AI161+AI162+AI163+AI164+AI165+AI166+AI167+#REF!+#REF!+#REF!+#REF!</f>
        <v>#REF!</v>
      </c>
      <c r="AJ173" s="4"/>
      <c r="AK173" s="246" t="e">
        <f>AK161+AK162+AK163+AK164+AK165+AK166+AK167+#REF!+#REF!+#REF!+#REF!</f>
        <v>#REF!</v>
      </c>
      <c r="AL173" s="4"/>
      <c r="AM173" s="246" t="e">
        <f>AM161+AM162+AM163+AM164+AM165+AM166+AM167+#REF!+#REF!+#REF!+#REF!</f>
        <v>#REF!</v>
      </c>
      <c r="AO173" s="246" t="e">
        <f>AO161+AO162+AO163+AO164+AO165+AO166+AO167+#REF!+#REF!+#REF!+#REF!+#REF!</f>
        <v>#REF!</v>
      </c>
      <c r="AQ173" s="246" t="e">
        <f>AQ161+AQ162+AQ163+AQ164+AQ165+AQ166+AQ167+#REF!+#REF!+#REF!+#REF!+#REF!</f>
        <v>#REF!</v>
      </c>
      <c r="AS173" s="246" t="e">
        <f>AS161+AS162+AS163+AS164+AS165+AS166+AS167+#REF!+#REF!+#REF!+#REF!+#REF!</f>
        <v>#REF!</v>
      </c>
      <c r="AU173" s="246" t="e">
        <f>AU161+AU162+AU163+AU164+AU165+AU166+AU167+#REF!+#REF!+#REF!+#REF!+#REF!</f>
        <v>#REF!</v>
      </c>
      <c r="AW173" s="246" t="e">
        <f>AW161+AW162+AW163+AW164+AW165+AW166+AW167+#REF!+#REF!+#REF!+#REF!+#REF!</f>
        <v>#REF!</v>
      </c>
      <c r="AY173" s="246" t="e">
        <f>AY161+AY162+AY163+AY164+AY165+AY166+AY167+#REF!+#REF!+#REF!+#REF!+#REF!</f>
        <v>#REF!</v>
      </c>
      <c r="BA173" s="246" t="e">
        <f>BA161+BA162+BA163+BA164+BA165+BA166+BA167+#REF!+#REF!+#REF!+#REF!+#REF!</f>
        <v>#REF!</v>
      </c>
      <c r="BC173" s="246" t="e">
        <f>BC161+BC162+BC163+BC164+BC165+BC166+BC167+#REF!+#REF!+#REF!+#REF!+#REF!</f>
        <v>#REF!</v>
      </c>
      <c r="BE173" s="246" t="e">
        <f>BE161+BE162+BE163+BE164+BE165+BE166+BE167+#REF!+#REF!+#REF!+#REF!+#REF!</f>
        <v>#REF!</v>
      </c>
      <c r="BG173" s="246" t="e">
        <f>BG161+BG162+BG163+BG164+BG165+BG166+BG167+#REF!+#REF!+#REF!+#REF!+#REF!</f>
        <v>#REF!</v>
      </c>
      <c r="BI173" s="246" t="e">
        <f>BI161+BI162+BI163+BI164+BI165+BI166+BI167+#REF!+#REF!+#REF!+#REF!+#REF!</f>
        <v>#REF!</v>
      </c>
      <c r="BK173" s="246" t="e">
        <f>BK161+BK162+BK163+BK164+BK165+BK166+BK167+#REF!+#REF!+#REF!+#REF!+#REF!</f>
        <v>#REF!</v>
      </c>
      <c r="BM173" s="246" t="e">
        <f>BM161+BM162+BM163+BM164+BM165+BM166+BM167+#REF!+#REF!+#REF!+#REF!+#REF!</f>
        <v>#REF!</v>
      </c>
      <c r="BO173" s="246" t="e">
        <f>BO161+BO162+BO163+BO164+BO165+BO166+BO167+#REF!+#REF!+#REF!+#REF!+#REF!</f>
        <v>#REF!</v>
      </c>
      <c r="BQ173" s="246" t="e">
        <f>BQ161+BQ162+BQ163+BQ164+BQ165+BQ166+BQ167+#REF!+#REF!+#REF!+#REF!+#REF!</f>
        <v>#REF!</v>
      </c>
      <c r="BS173" s="246" t="e">
        <f>BS161+BS162+BS163+BS164+BS165+BS166+BS167+#REF!+#REF!+#REF!+#REF!+#REF!</f>
        <v>#REF!</v>
      </c>
      <c r="BU173" s="246" t="e">
        <f>BU161+BU162+BU163+BU164+BU165+BU166+BU167+#REF!+#REF!+#REF!+#REF!+#REF!</f>
        <v>#REF!</v>
      </c>
      <c r="BW173" s="246" t="e">
        <f>BW161+BW162+BW163+BW164+BW165+BW166+BW167+#REF!+#REF!+#REF!+#REF!+#REF!</f>
        <v>#REF!</v>
      </c>
      <c r="BY173" s="246" t="e">
        <f>BY161+BY162+BY163+BY164+BY165+BY166+BY167+#REF!+#REF!+#REF!+#REF!+#REF!</f>
        <v>#REF!</v>
      </c>
      <c r="CA173" s="246" t="e">
        <f>CA161+CA162+CA163+CA164+CA165+CA166+CA167+#REF!+#REF!+#REF!+#REF!+#REF!</f>
        <v>#REF!</v>
      </c>
      <c r="CC173" s="246" t="e">
        <f>CC161+CC162+CC163+CC164+CC165+CC166+CC167+#REF!+#REF!+#REF!+#REF!+#REF!</f>
        <v>#REF!</v>
      </c>
      <c r="CE173" s="246" t="e">
        <f>CE161+CE162+CE163+CE164+CE165+CE166+CE167+#REF!+#REF!+#REF!+#REF!+#REF!</f>
        <v>#REF!</v>
      </c>
      <c r="CG173" s="246" t="e">
        <f>CG161+CG162+CG163+CG164+CG165+CG166+CG167+#REF!+#REF!+#REF!+#REF!+#REF!</f>
        <v>#REF!</v>
      </c>
      <c r="CI173" s="246" t="e">
        <f>CI161+CI162+CI163+CI164+CI165+CI166+CI167+#REF!+#REF!+#REF!+#REF!+#REF!</f>
        <v>#REF!</v>
      </c>
    </row>
    <row r="174" spans="1:87" s="255" customFormat="1" x14ac:dyDescent="0.2">
      <c r="A174" s="249"/>
      <c r="B174" s="249"/>
      <c r="C174" s="250"/>
      <c r="D174" s="251"/>
      <c r="E174" s="32"/>
      <c r="F174" s="32"/>
      <c r="G174" s="252"/>
      <c r="H174" s="253"/>
      <c r="I174" s="247"/>
      <c r="J174" s="254"/>
      <c r="K174" s="114"/>
      <c r="L174" s="247"/>
      <c r="M174" s="254"/>
      <c r="N174" s="114"/>
      <c r="O174" s="254"/>
      <c r="Q174" s="256">
        <f>Q173+S173+U173</f>
        <v>1362436.87</v>
      </c>
      <c r="S174" s="254"/>
      <c r="U174" s="254"/>
      <c r="W174" s="257">
        <f>W173+Y173+AA173</f>
        <v>0</v>
      </c>
      <c r="Y174" s="253"/>
      <c r="AA174" s="253"/>
      <c r="AC174" s="258" t="e">
        <f>AC173+AE173+AG173</f>
        <v>#REF!</v>
      </c>
      <c r="AE174" s="253"/>
      <c r="AG174" s="253"/>
      <c r="AI174" s="258" t="e">
        <f>AI173+AK173+AM173</f>
        <v>#REF!</v>
      </c>
      <c r="AK174" s="253"/>
      <c r="AM174" s="253"/>
      <c r="AO174" s="258" t="e">
        <f>AO173+AQ173+AS173</f>
        <v>#REF!</v>
      </c>
      <c r="AQ174" s="253"/>
      <c r="AS174" s="253"/>
      <c r="AU174" s="258" t="e">
        <f>AU173+AW173+AY173</f>
        <v>#REF!</v>
      </c>
      <c r="AW174" s="253"/>
      <c r="AY174" s="253"/>
      <c r="BA174" s="258" t="e">
        <f>ROUNDUP(BA173+BC173+BE173,2)</f>
        <v>#REF!</v>
      </c>
      <c r="BC174" s="253"/>
      <c r="BE174" s="253"/>
      <c r="BG174" s="258" t="e">
        <f>BG173+BI173+BK173</f>
        <v>#REF!</v>
      </c>
      <c r="BI174" s="253"/>
      <c r="BK174" s="253"/>
      <c r="BM174" s="258" t="e">
        <f>BM173+BO173+BQ173</f>
        <v>#REF!</v>
      </c>
      <c r="BO174" s="253"/>
      <c r="BQ174" s="253"/>
      <c r="BS174" s="258" t="e">
        <f>BS173+BU173+BW173</f>
        <v>#REF!</v>
      </c>
      <c r="BU174" s="253"/>
      <c r="BW174" s="253"/>
      <c r="BY174" s="258" t="e">
        <f>BY173+CA173+CC173</f>
        <v>#REF!</v>
      </c>
      <c r="CA174" s="253"/>
      <c r="CC174" s="253"/>
      <c r="CE174" s="258" t="e">
        <f>CE173+CG173+CI173</f>
        <v>#REF!</v>
      </c>
      <c r="CG174" s="253"/>
      <c r="CI174" s="253"/>
    </row>
    <row r="175" spans="1:87" x14ac:dyDescent="0.2">
      <c r="A175" s="29"/>
      <c r="B175" s="29"/>
      <c r="C175" s="30"/>
      <c r="D175" s="31"/>
      <c r="E175" s="32"/>
      <c r="F175" s="33"/>
      <c r="G175" s="245" t="s">
        <v>231</v>
      </c>
      <c r="H175" s="246">
        <f>H173*0.16</f>
        <v>4463888.4224000005</v>
      </c>
      <c r="I175" s="247"/>
      <c r="J175" s="248">
        <f>J173*0.16</f>
        <v>217989.89920000001</v>
      </c>
      <c r="K175" s="114"/>
      <c r="L175" s="247"/>
      <c r="M175" s="248">
        <f>M173*0.16</f>
        <v>217989.89920000001</v>
      </c>
      <c r="N175" s="34"/>
      <c r="O175" s="248">
        <f>O173*0.16</f>
        <v>4245898.5232000006</v>
      </c>
      <c r="P175" s="4"/>
      <c r="Q175" s="248">
        <f>ROUND(Q174*0.16,2)</f>
        <v>217989.9</v>
      </c>
      <c r="R175" s="4"/>
      <c r="S175" s="256"/>
      <c r="T175" s="255"/>
      <c r="U175" s="254"/>
      <c r="V175" s="4"/>
      <c r="W175" s="246">
        <f>ROUND(W174*0.16,2)</f>
        <v>0</v>
      </c>
      <c r="X175" s="4"/>
      <c r="Y175" s="257"/>
      <c r="Z175" s="255"/>
      <c r="AA175" s="253"/>
      <c r="AB175" s="4"/>
      <c r="AC175" s="246" t="e">
        <f>ROUND(AC174*0.16,2)</f>
        <v>#REF!</v>
      </c>
      <c r="AD175" s="4"/>
      <c r="AE175" s="257"/>
      <c r="AF175" s="255"/>
      <c r="AG175" s="253"/>
      <c r="AH175" s="4"/>
      <c r="AI175" s="246" t="e">
        <f>AI174*0.16</f>
        <v>#REF!</v>
      </c>
      <c r="AJ175" s="4"/>
      <c r="AK175" s="257"/>
      <c r="AL175" s="255"/>
      <c r="AM175" s="253"/>
      <c r="AO175" s="246" t="e">
        <f>AO174*0.16</f>
        <v>#REF!</v>
      </c>
      <c r="AQ175" s="257"/>
      <c r="AR175" s="255"/>
      <c r="AS175" s="253"/>
      <c r="AU175" s="246" t="e">
        <f>AU174*0.16</f>
        <v>#REF!</v>
      </c>
      <c r="AW175" s="257"/>
      <c r="AX175" s="255"/>
      <c r="AY175" s="253"/>
      <c r="BA175" s="246" t="e">
        <f>BA174*0.16</f>
        <v>#REF!</v>
      </c>
      <c r="BC175" s="257"/>
      <c r="BD175" s="255"/>
      <c r="BE175" s="253"/>
      <c r="BG175" s="246" t="e">
        <f>BG174*0.16</f>
        <v>#REF!</v>
      </c>
      <c r="BI175" s="257"/>
      <c r="BJ175" s="255"/>
      <c r="BK175" s="253"/>
      <c r="BM175" s="246" t="e">
        <f>ROUND(BM174*0.16,2)</f>
        <v>#REF!</v>
      </c>
      <c r="BO175" s="257"/>
      <c r="BP175" s="255"/>
      <c r="BQ175" s="253"/>
      <c r="BS175" s="246" t="e">
        <f>ROUND(BS174*0.16,2)</f>
        <v>#REF!</v>
      </c>
      <c r="BU175" s="257"/>
      <c r="BV175" s="255"/>
      <c r="BW175" s="253"/>
      <c r="BY175" s="246" t="e">
        <f>ROUND(BY174*0.16,2)</f>
        <v>#REF!</v>
      </c>
      <c r="CA175" s="257"/>
      <c r="CB175" s="255"/>
      <c r="CC175" s="253"/>
      <c r="CE175" s="246" t="e">
        <f>ROUND(CE174*0.16,2)</f>
        <v>#REF!</v>
      </c>
      <c r="CG175" s="257"/>
      <c r="CH175" s="255"/>
      <c r="CI175" s="253"/>
    </row>
    <row r="176" spans="1:87" x14ac:dyDescent="0.2">
      <c r="A176" s="29"/>
      <c r="B176" s="29"/>
      <c r="C176" s="30"/>
      <c r="D176" s="31"/>
      <c r="E176" s="32"/>
      <c r="F176" s="33"/>
      <c r="G176" s="245" t="s">
        <v>232</v>
      </c>
      <c r="H176" s="246">
        <f>H173+H175</f>
        <v>32363191.062400002</v>
      </c>
      <c r="I176" s="247"/>
      <c r="J176" s="248">
        <f>J173+J175</f>
        <v>1580426.7692000002</v>
      </c>
      <c r="K176" s="114"/>
      <c r="L176" s="247"/>
      <c r="M176" s="248">
        <f>M173+M175</f>
        <v>1580426.7692000002</v>
      </c>
      <c r="N176" s="34"/>
      <c r="O176" s="248">
        <f>O173+O175</f>
        <v>30782764.293200005</v>
      </c>
      <c r="P176" s="4"/>
      <c r="Q176" s="248">
        <f>Q174+Q175</f>
        <v>1580426.77</v>
      </c>
      <c r="R176" s="4"/>
      <c r="S176" s="256"/>
      <c r="T176" s="255"/>
      <c r="U176" s="254"/>
      <c r="V176" s="4"/>
      <c r="W176" s="246">
        <f>W174+W175</f>
        <v>0</v>
      </c>
      <c r="X176" s="4"/>
      <c r="Y176" s="257"/>
      <c r="Z176" s="255"/>
      <c r="AA176" s="253"/>
      <c r="AB176" s="4"/>
      <c r="AC176" s="246" t="e">
        <f>SUM(AC174:AC175)</f>
        <v>#REF!</v>
      </c>
      <c r="AD176" s="4"/>
      <c r="AE176" s="257"/>
      <c r="AF176" s="255"/>
      <c r="AG176" s="253"/>
      <c r="AH176" s="4"/>
      <c r="AI176" s="246" t="e">
        <f>SUM(AI174:AI175)</f>
        <v>#REF!</v>
      </c>
      <c r="AJ176" s="4"/>
      <c r="AK176" s="257"/>
      <c r="AL176" s="255"/>
      <c r="AM176" s="253"/>
      <c r="AO176" s="246" t="e">
        <f>ROUNDUP(SUM(AO174:AO175),2)</f>
        <v>#REF!</v>
      </c>
      <c r="AQ176" s="257"/>
      <c r="AR176" s="255"/>
      <c r="AS176" s="253"/>
      <c r="AU176" s="246" t="e">
        <f>SUM(AU174:AU175)</f>
        <v>#REF!</v>
      </c>
      <c r="AW176" s="257"/>
      <c r="AX176" s="255"/>
      <c r="AY176" s="253"/>
      <c r="BA176" s="246" t="e">
        <f>SUM(BA174:BA175)</f>
        <v>#REF!</v>
      </c>
      <c r="BC176" s="257"/>
      <c r="BD176" s="255"/>
      <c r="BE176" s="253"/>
      <c r="BG176" s="246" t="e">
        <f>SUM(BG174:BG175)</f>
        <v>#REF!</v>
      </c>
      <c r="BI176" s="257"/>
      <c r="BJ176" s="255"/>
      <c r="BK176" s="253"/>
      <c r="BM176" s="246" t="e">
        <f>SUM(BM174:BM175)</f>
        <v>#REF!</v>
      </c>
      <c r="BO176" s="257"/>
      <c r="BP176" s="255"/>
      <c r="BQ176" s="253"/>
      <c r="BS176" s="246" t="e">
        <f>SUM(BS174:BS175)</f>
        <v>#REF!</v>
      </c>
      <c r="BU176" s="257"/>
      <c r="BV176" s="255"/>
      <c r="BW176" s="253"/>
      <c r="BY176" s="246" t="e">
        <f>SUM(BY174:BY175)</f>
        <v>#REF!</v>
      </c>
      <c r="CA176" s="257"/>
      <c r="CB176" s="255"/>
      <c r="CC176" s="253"/>
      <c r="CE176" s="246" t="e">
        <f>SUM(CE174:CE175)</f>
        <v>#REF!</v>
      </c>
      <c r="CG176" s="257"/>
      <c r="CH176" s="255"/>
      <c r="CI176" s="253"/>
    </row>
    <row r="177" spans="1:87" ht="16.5" customHeight="1" x14ac:dyDescent="0.2">
      <c r="A177" s="29"/>
      <c r="B177" s="29"/>
      <c r="C177" s="30"/>
      <c r="D177" s="31"/>
      <c r="E177" s="32"/>
      <c r="F177" s="33"/>
      <c r="G177" s="33"/>
      <c r="H177" s="33"/>
      <c r="I177" s="34"/>
      <c r="J177" s="35"/>
      <c r="K177" s="34"/>
      <c r="L177" s="114"/>
      <c r="M177" s="35"/>
      <c r="N177" s="34"/>
      <c r="O177" s="259"/>
      <c r="P177" s="4"/>
      <c r="Q177" s="260"/>
      <c r="R177" s="4"/>
      <c r="S177" s="260"/>
      <c r="T177" s="4"/>
      <c r="U177" s="260"/>
      <c r="V177" s="4"/>
      <c r="W177" s="261"/>
      <c r="X177" s="4"/>
      <c r="Y177" s="261"/>
      <c r="Z177" s="4"/>
      <c r="AA177" s="261"/>
      <c r="AB177" s="4"/>
      <c r="AC177" s="261"/>
      <c r="AD177" s="4"/>
      <c r="AE177" s="261"/>
      <c r="AF177" s="4"/>
      <c r="AG177" s="261"/>
      <c r="AH177" s="4"/>
      <c r="AI177" s="261"/>
      <c r="AJ177" s="4"/>
      <c r="AK177" s="261"/>
      <c r="AL177" s="4"/>
      <c r="AM177" s="261"/>
    </row>
    <row r="178" spans="1:87" s="263" customFormat="1" ht="33.75" customHeight="1" x14ac:dyDescent="0.2">
      <c r="A178" s="262" t="s">
        <v>233</v>
      </c>
      <c r="B178" s="262"/>
      <c r="C178" s="262"/>
      <c r="D178" s="262"/>
      <c r="E178" s="262"/>
      <c r="F178" s="262"/>
      <c r="G178" s="262"/>
      <c r="H178" s="262"/>
      <c r="I178" s="262"/>
      <c r="J178" s="262"/>
      <c r="K178" s="262"/>
      <c r="L178" s="262"/>
      <c r="M178" s="262"/>
      <c r="N178" s="262"/>
      <c r="O178" s="262"/>
      <c r="Q178" s="264"/>
      <c r="R178" s="265"/>
      <c r="S178" s="266"/>
      <c r="T178" s="265"/>
      <c r="U178" s="264"/>
      <c r="V178" s="265"/>
      <c r="W178" s="267"/>
      <c r="X178" s="265"/>
      <c r="Y178" s="268"/>
      <c r="AA178" s="267"/>
      <c r="AB178" s="265"/>
      <c r="AC178" s="267"/>
      <c r="AD178" s="265"/>
      <c r="AE178" s="268"/>
      <c r="AG178" s="267"/>
      <c r="AH178" s="265"/>
      <c r="AI178" s="267"/>
      <c r="AJ178" s="265"/>
      <c r="AK178" s="268"/>
      <c r="AM178" s="267"/>
      <c r="AN178" s="265"/>
      <c r="AO178" s="267"/>
      <c r="AP178" s="265"/>
      <c r="AQ178" s="268"/>
      <c r="AS178" s="267"/>
      <c r="AT178" s="265"/>
      <c r="AU178" s="267"/>
      <c r="AV178" s="265"/>
      <c r="AW178" s="268"/>
      <c r="AY178" s="267"/>
      <c r="AZ178" s="265"/>
      <c r="BA178" s="267"/>
      <c r="BB178" s="265"/>
      <c r="BC178" s="268"/>
      <c r="BE178" s="267"/>
      <c r="BF178" s="265"/>
      <c r="BG178" s="267"/>
      <c r="BH178" s="265"/>
      <c r="BI178" s="268"/>
      <c r="BK178" s="267"/>
      <c r="BL178" s="265"/>
      <c r="BM178" s="267"/>
      <c r="BN178" s="265"/>
      <c r="BO178" s="268"/>
      <c r="BQ178" s="267"/>
      <c r="BR178" s="265"/>
      <c r="BS178" s="267"/>
      <c r="BT178" s="265"/>
      <c r="BU178" s="268"/>
      <c r="BW178" s="267"/>
      <c r="BX178" s="265"/>
      <c r="BY178" s="267"/>
      <c r="BZ178" s="265"/>
      <c r="CA178" s="268"/>
      <c r="CC178" s="267"/>
      <c r="CD178" s="265"/>
      <c r="CE178" s="267"/>
      <c r="CF178" s="265"/>
      <c r="CG178" s="268"/>
      <c r="CI178" s="267"/>
    </row>
    <row r="179" spans="1:87" ht="21" customHeight="1" x14ac:dyDescent="0.2">
      <c r="A179" s="29"/>
      <c r="B179" s="29"/>
      <c r="C179" s="269"/>
      <c r="D179" s="270"/>
      <c r="E179" s="271"/>
      <c r="F179" s="272"/>
      <c r="G179" s="272"/>
      <c r="H179" s="272"/>
      <c r="I179" s="239"/>
      <c r="J179" s="273"/>
      <c r="K179" s="239"/>
      <c r="L179" s="239"/>
      <c r="M179" s="35"/>
      <c r="N179" s="34"/>
      <c r="O179" s="259"/>
      <c r="P179" s="4"/>
      <c r="Q179" s="259"/>
      <c r="R179" s="4"/>
      <c r="S179" s="259"/>
      <c r="T179" s="4"/>
      <c r="U179" s="259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</row>
    <row r="180" spans="1:87" x14ac:dyDescent="0.2">
      <c r="A180" s="29"/>
      <c r="B180" s="29"/>
      <c r="C180" s="270" t="s">
        <v>234</v>
      </c>
      <c r="D180" s="270"/>
      <c r="E180" s="271"/>
      <c r="F180" s="272"/>
      <c r="G180" s="272"/>
      <c r="H180" s="33"/>
      <c r="I180" s="270" t="s">
        <v>235</v>
      </c>
      <c r="J180" s="274"/>
      <c r="K180" s="270"/>
      <c r="L180" s="34"/>
      <c r="M180" s="35"/>
      <c r="N180" s="34"/>
      <c r="O180" s="259"/>
      <c r="P180" s="4"/>
      <c r="Q180" s="259"/>
      <c r="R180" s="4"/>
      <c r="S180" s="259"/>
      <c r="T180" s="4"/>
      <c r="U180" s="259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</row>
    <row r="181" spans="1:87" x14ac:dyDescent="0.2">
      <c r="A181" s="29"/>
      <c r="B181" s="29"/>
      <c r="C181" s="30"/>
      <c r="D181" s="31"/>
      <c r="E181" s="32"/>
      <c r="F181" s="33"/>
      <c r="G181" s="33"/>
      <c r="H181" s="33"/>
      <c r="I181" s="34"/>
      <c r="J181" s="35"/>
      <c r="K181" s="34"/>
      <c r="L181" s="34"/>
      <c r="M181" s="35"/>
      <c r="N181" s="34"/>
      <c r="O181" s="259"/>
      <c r="P181" s="4"/>
      <c r="Q181" s="259"/>
      <c r="R181" s="4"/>
      <c r="S181" s="259"/>
      <c r="T181" s="4"/>
      <c r="U181" s="259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</row>
    <row r="182" spans="1:87" x14ac:dyDescent="0.2">
      <c r="A182" s="29"/>
      <c r="B182" s="29"/>
      <c r="C182" s="30"/>
      <c r="D182" s="31"/>
      <c r="E182" s="32"/>
      <c r="F182" s="33"/>
      <c r="G182" s="33"/>
      <c r="H182" s="33"/>
      <c r="I182" s="34"/>
      <c r="J182" s="35"/>
      <c r="K182" s="34"/>
      <c r="L182" s="34"/>
      <c r="M182" s="35"/>
      <c r="N182" s="34"/>
      <c r="O182" s="259"/>
      <c r="P182" s="4"/>
      <c r="Q182" s="259"/>
      <c r="R182" s="4"/>
      <c r="S182" s="259"/>
      <c r="T182" s="4"/>
      <c r="U182" s="259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</row>
    <row r="183" spans="1:87" x14ac:dyDescent="0.2">
      <c r="A183" s="29"/>
      <c r="B183" s="29"/>
      <c r="C183" s="30"/>
      <c r="D183" s="31"/>
      <c r="E183" s="32"/>
      <c r="F183" s="33"/>
      <c r="G183" s="33"/>
      <c r="H183" s="33"/>
      <c r="I183" s="34"/>
      <c r="J183" s="35"/>
      <c r="K183" s="34"/>
      <c r="L183" s="34"/>
      <c r="M183" s="35"/>
      <c r="N183" s="34"/>
      <c r="O183" s="259"/>
      <c r="P183" s="4"/>
      <c r="Q183" s="259"/>
      <c r="R183" s="4"/>
      <c r="S183" s="259"/>
      <c r="T183" s="4"/>
      <c r="U183" s="259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</row>
    <row r="184" spans="1:87" x14ac:dyDescent="0.2">
      <c r="A184" s="29"/>
      <c r="B184" s="29"/>
      <c r="C184" s="30"/>
      <c r="D184" s="31"/>
      <c r="E184" s="32"/>
      <c r="F184" s="33"/>
      <c r="G184" s="33"/>
      <c r="H184" s="33"/>
      <c r="I184" s="34"/>
      <c r="J184" s="35"/>
      <c r="K184" s="34"/>
      <c r="L184" s="34"/>
      <c r="M184" s="35"/>
      <c r="N184" s="34"/>
      <c r="O184" s="259"/>
      <c r="P184" s="4"/>
      <c r="Q184" s="259"/>
      <c r="R184" s="4"/>
      <c r="S184" s="259"/>
      <c r="T184" s="4"/>
      <c r="U184" s="259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</row>
    <row r="185" spans="1:87" x14ac:dyDescent="0.2">
      <c r="A185" s="29"/>
      <c r="B185" s="29"/>
      <c r="C185" s="31" t="str">
        <f>'[1]Finiquito IMPRESO'!E100</f>
        <v xml:space="preserve">CONSTRUCTORA RASCON,S.A. DE C.V. </v>
      </c>
      <c r="D185" s="31"/>
      <c r="E185" s="32"/>
      <c r="F185" s="33"/>
      <c r="G185" s="33"/>
      <c r="H185" s="33"/>
      <c r="I185" s="31" t="str">
        <f>'[1]Finiquito IMPRESO'!M100</f>
        <v>ING. VICTOR MIRELES VILLEGAS</v>
      </c>
      <c r="J185" s="275"/>
      <c r="K185" s="31"/>
      <c r="L185" s="34"/>
      <c r="M185" s="35"/>
      <c r="N185" s="34"/>
      <c r="O185" s="259"/>
      <c r="P185" s="4"/>
      <c r="Q185" s="259"/>
      <c r="R185" s="4"/>
      <c r="S185" s="259"/>
      <c r="T185" s="4"/>
      <c r="U185" s="259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</row>
    <row r="186" spans="1:87" x14ac:dyDescent="0.2">
      <c r="A186" s="29"/>
      <c r="B186" s="29"/>
      <c r="C186" s="31"/>
      <c r="D186" s="31"/>
      <c r="E186" s="32"/>
      <c r="F186" s="33"/>
      <c r="G186" s="33"/>
      <c r="H186" s="33"/>
      <c r="I186" s="31"/>
      <c r="J186" s="275"/>
      <c r="K186" s="31"/>
      <c r="L186" s="34"/>
      <c r="M186" s="35"/>
      <c r="N186" s="34"/>
      <c r="O186" s="259"/>
      <c r="P186" s="4"/>
      <c r="Q186" s="259"/>
      <c r="R186" s="4"/>
      <c r="S186" s="259"/>
      <c r="T186" s="4"/>
      <c r="U186" s="259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</row>
    <row r="187" spans="1:87" x14ac:dyDescent="0.2">
      <c r="A187" s="29"/>
      <c r="B187" s="29"/>
      <c r="C187" s="30"/>
      <c r="D187" s="31"/>
      <c r="E187" s="32"/>
      <c r="F187" s="33"/>
      <c r="G187" s="33"/>
      <c r="H187" s="33"/>
      <c r="I187" s="31"/>
      <c r="J187" s="275"/>
      <c r="K187" s="31"/>
      <c r="L187" s="31"/>
      <c r="M187" s="276"/>
      <c r="N187" s="190"/>
      <c r="O187" s="277" t="str">
        <f>'[1]Finiquito IMPRESO'!V110</f>
        <v>CHIHUAHUA, CHIH. A __ DE ____-- DE 2014</v>
      </c>
      <c r="P187" s="4"/>
      <c r="Q187" s="259"/>
      <c r="R187" s="4"/>
      <c r="S187" s="259"/>
      <c r="T187" s="4"/>
      <c r="U187" s="259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</row>
    <row r="188" spans="1:87" x14ac:dyDescent="0.2">
      <c r="A188" s="29"/>
      <c r="B188" s="29"/>
      <c r="C188" s="30"/>
      <c r="D188" s="31"/>
      <c r="E188" s="32"/>
      <c r="F188" s="33"/>
      <c r="G188" s="33"/>
      <c r="H188" s="33"/>
      <c r="I188" s="34"/>
      <c r="J188" s="35"/>
      <c r="K188" s="34"/>
      <c r="L188" s="34"/>
      <c r="M188" s="35"/>
      <c r="N188" s="34"/>
      <c r="O188" s="259"/>
      <c r="P188" s="4"/>
      <c r="Q188" s="259"/>
      <c r="R188" s="4"/>
      <c r="S188" s="259"/>
      <c r="T188" s="4"/>
      <c r="U188" s="259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</row>
    <row r="189" spans="1:87" x14ac:dyDescent="0.2">
      <c r="A189" s="29"/>
      <c r="B189" s="29"/>
      <c r="C189" s="30"/>
      <c r="D189" s="31"/>
      <c r="E189" s="32"/>
      <c r="F189" s="33"/>
      <c r="G189" s="33"/>
      <c r="H189" s="33"/>
      <c r="I189" s="34"/>
      <c r="J189" s="35"/>
      <c r="K189" s="34"/>
      <c r="L189" s="34"/>
      <c r="M189" s="35"/>
      <c r="N189" s="34"/>
      <c r="O189" s="259"/>
      <c r="P189" s="4"/>
      <c r="Q189" s="259"/>
      <c r="R189" s="4"/>
      <c r="S189" s="259"/>
      <c r="T189" s="4"/>
      <c r="U189" s="259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</row>
    <row r="190" spans="1:87" x14ac:dyDescent="0.2">
      <c r="A190" s="29"/>
      <c r="B190" s="29"/>
      <c r="C190" s="30"/>
      <c r="D190" s="31"/>
      <c r="E190" s="32"/>
      <c r="F190" s="33"/>
      <c r="G190" s="33"/>
      <c r="H190" s="33"/>
      <c r="I190" s="34"/>
      <c r="J190" s="35"/>
      <c r="K190" s="34"/>
      <c r="L190" s="34"/>
      <c r="M190" s="35"/>
      <c r="N190" s="34"/>
      <c r="O190" s="259"/>
      <c r="P190" s="4"/>
      <c r="Q190" s="259"/>
      <c r="R190" s="4"/>
      <c r="S190" s="259"/>
      <c r="T190" s="4"/>
      <c r="U190" s="259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</row>
    <row r="191" spans="1:87" x14ac:dyDescent="0.2">
      <c r="A191" s="29"/>
      <c r="B191" s="29"/>
      <c r="C191" s="30"/>
      <c r="D191" s="31"/>
      <c r="E191" s="32"/>
      <c r="F191" s="33"/>
      <c r="G191" s="33"/>
      <c r="H191" s="33"/>
      <c r="I191" s="34"/>
      <c r="J191" s="35"/>
      <c r="K191" s="34"/>
      <c r="L191" s="34"/>
      <c r="M191" s="35"/>
      <c r="N191" s="34"/>
      <c r="O191" s="259"/>
      <c r="P191" s="4"/>
      <c r="Q191" s="259"/>
      <c r="R191" s="4"/>
      <c r="S191" s="259"/>
      <c r="T191" s="4"/>
      <c r="U191" s="259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</row>
    <row r="192" spans="1:87" x14ac:dyDescent="0.2">
      <c r="A192" s="29"/>
      <c r="B192" s="29"/>
      <c r="C192" s="30"/>
      <c r="D192" s="31"/>
      <c r="E192" s="32"/>
      <c r="F192" s="33"/>
      <c r="G192" s="33"/>
      <c r="H192" s="33"/>
      <c r="I192" s="34"/>
      <c r="J192" s="35"/>
      <c r="K192" s="34"/>
      <c r="L192" s="34"/>
      <c r="M192" s="35"/>
      <c r="N192" s="34"/>
      <c r="O192" s="259"/>
      <c r="P192" s="4"/>
      <c r="Q192" s="259"/>
      <c r="R192" s="4"/>
      <c r="S192" s="259"/>
      <c r="T192" s="4"/>
      <c r="U192" s="259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</row>
    <row r="193" spans="1:39" x14ac:dyDescent="0.2">
      <c r="A193" s="29"/>
      <c r="B193" s="29"/>
      <c r="C193" s="30"/>
      <c r="D193" s="31"/>
      <c r="E193" s="32"/>
      <c r="F193" s="33"/>
      <c r="G193" s="33"/>
      <c r="H193" s="33"/>
      <c r="I193" s="34"/>
      <c r="J193" s="35"/>
      <c r="K193" s="34"/>
      <c r="L193" s="34"/>
      <c r="M193" s="35"/>
      <c r="N193" s="34"/>
      <c r="O193" s="259"/>
      <c r="P193" s="4"/>
      <c r="Q193" s="259"/>
      <c r="R193" s="4"/>
      <c r="S193" s="259"/>
      <c r="T193" s="4"/>
      <c r="U193" s="259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</row>
    <row r="194" spans="1:39" x14ac:dyDescent="0.2">
      <c r="A194" s="29"/>
      <c r="B194" s="29"/>
      <c r="C194" s="30"/>
      <c r="D194" s="31"/>
      <c r="E194" s="32"/>
      <c r="F194" s="33"/>
      <c r="G194" s="33"/>
      <c r="H194" s="33"/>
      <c r="I194" s="34"/>
      <c r="J194" s="35"/>
      <c r="K194" s="34"/>
      <c r="L194" s="34"/>
      <c r="M194" s="35"/>
      <c r="N194" s="34"/>
      <c r="O194" s="259"/>
      <c r="P194" s="4"/>
      <c r="Q194" s="259"/>
      <c r="R194" s="4"/>
      <c r="S194" s="259"/>
      <c r="T194" s="4"/>
      <c r="U194" s="259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</row>
    <row r="195" spans="1:39" x14ac:dyDescent="0.2">
      <c r="A195" s="29"/>
      <c r="B195" s="29"/>
      <c r="C195" s="30"/>
      <c r="D195" s="31"/>
      <c r="E195" s="32"/>
      <c r="F195" s="33"/>
      <c r="G195" s="33"/>
      <c r="H195" s="33"/>
      <c r="I195" s="34"/>
      <c r="J195" s="35"/>
      <c r="K195" s="34"/>
      <c r="L195" s="34"/>
      <c r="M195" s="35"/>
      <c r="N195" s="34"/>
      <c r="O195" s="259"/>
      <c r="P195" s="4"/>
      <c r="Q195" s="259"/>
      <c r="R195" s="4"/>
      <c r="S195" s="259"/>
      <c r="T195" s="4"/>
      <c r="U195" s="259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</row>
    <row r="196" spans="1:39" x14ac:dyDescent="0.2">
      <c r="A196" s="29"/>
      <c r="B196" s="29"/>
      <c r="C196" s="30"/>
      <c r="D196" s="31"/>
      <c r="E196" s="32"/>
      <c r="F196" s="33"/>
      <c r="G196" s="33"/>
      <c r="H196" s="33"/>
      <c r="I196" s="34"/>
      <c r="J196" s="35"/>
      <c r="K196" s="34"/>
      <c r="L196" s="34"/>
      <c r="M196" s="35"/>
      <c r="N196" s="34"/>
      <c r="O196" s="259"/>
      <c r="P196" s="4"/>
      <c r="Q196" s="259"/>
      <c r="R196" s="4"/>
      <c r="S196" s="259"/>
      <c r="T196" s="4"/>
      <c r="U196" s="259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</row>
    <row r="197" spans="1:39" x14ac:dyDescent="0.2">
      <c r="A197" s="29"/>
      <c r="B197" s="29"/>
      <c r="C197" s="30"/>
      <c r="D197" s="31"/>
      <c r="E197" s="32"/>
      <c r="F197" s="33"/>
      <c r="G197" s="33"/>
      <c r="H197" s="33"/>
      <c r="I197" s="34"/>
      <c r="J197" s="35"/>
      <c r="K197" s="34"/>
      <c r="L197" s="34"/>
      <c r="M197" s="35"/>
      <c r="N197" s="34"/>
      <c r="O197" s="259"/>
      <c r="P197" s="4"/>
      <c r="Q197" s="259"/>
      <c r="R197" s="4"/>
      <c r="S197" s="259"/>
      <c r="T197" s="4"/>
      <c r="U197" s="259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</row>
    <row r="198" spans="1:39" x14ac:dyDescent="0.2">
      <c r="A198" s="29"/>
      <c r="B198" s="29"/>
      <c r="C198" s="30"/>
      <c r="D198" s="31"/>
      <c r="E198" s="32"/>
      <c r="F198" s="33"/>
      <c r="G198" s="33"/>
      <c r="H198" s="33"/>
      <c r="I198" s="34"/>
      <c r="J198" s="35"/>
      <c r="K198" s="34"/>
      <c r="L198" s="34"/>
      <c r="M198" s="35"/>
      <c r="N198" s="34"/>
      <c r="O198" s="259"/>
      <c r="P198" s="4"/>
      <c r="Q198" s="259"/>
      <c r="R198" s="4"/>
      <c r="S198" s="259"/>
      <c r="T198" s="4"/>
      <c r="U198" s="259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</row>
    <row r="199" spans="1:39" x14ac:dyDescent="0.2">
      <c r="A199" s="29"/>
      <c r="B199" s="29"/>
      <c r="C199" s="30"/>
      <c r="D199" s="31"/>
      <c r="E199" s="32"/>
      <c r="F199" s="33"/>
      <c r="G199" s="33"/>
      <c r="H199" s="33"/>
      <c r="I199" s="34"/>
      <c r="J199" s="35"/>
      <c r="K199" s="34"/>
      <c r="L199" s="34"/>
      <c r="M199" s="35"/>
      <c r="N199" s="34"/>
      <c r="O199" s="259"/>
      <c r="P199" s="4"/>
      <c r="Q199" s="259"/>
      <c r="R199" s="4"/>
      <c r="S199" s="259"/>
      <c r="T199" s="4"/>
      <c r="U199" s="259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</row>
    <row r="200" spans="1:39" x14ac:dyDescent="0.2">
      <c r="A200" s="29"/>
      <c r="B200" s="29"/>
      <c r="C200" s="30"/>
      <c r="D200" s="31"/>
      <c r="E200" s="32"/>
      <c r="F200" s="33"/>
      <c r="G200" s="33"/>
      <c r="H200" s="33"/>
      <c r="I200" s="34"/>
      <c r="J200" s="35"/>
      <c r="K200" s="34"/>
      <c r="L200" s="34"/>
      <c r="M200" s="35"/>
      <c r="N200" s="34"/>
      <c r="O200" s="259"/>
      <c r="P200" s="4"/>
      <c r="Q200" s="259"/>
      <c r="R200" s="4"/>
      <c r="S200" s="259"/>
      <c r="T200" s="4"/>
      <c r="U200" s="259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</row>
    <row r="201" spans="1:39" x14ac:dyDescent="0.2">
      <c r="A201" s="29"/>
      <c r="B201" s="29"/>
      <c r="C201" s="30"/>
      <c r="D201" s="31"/>
      <c r="E201" s="32"/>
      <c r="F201" s="33"/>
      <c r="G201" s="33"/>
      <c r="H201" s="33"/>
      <c r="I201" s="34"/>
      <c r="J201" s="35"/>
      <c r="K201" s="34"/>
      <c r="L201" s="34"/>
      <c r="M201" s="35"/>
      <c r="N201" s="34"/>
      <c r="O201" s="259"/>
      <c r="P201" s="4"/>
      <c r="Q201" s="259"/>
      <c r="R201" s="4"/>
      <c r="S201" s="259"/>
      <c r="T201" s="4"/>
      <c r="U201" s="259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</row>
    <row r="202" spans="1:39" x14ac:dyDescent="0.2">
      <c r="A202" s="29"/>
      <c r="B202" s="29"/>
      <c r="C202" s="30"/>
      <c r="D202" s="31"/>
      <c r="E202" s="32"/>
      <c r="F202" s="33"/>
      <c r="G202" s="33"/>
      <c r="H202" s="33"/>
      <c r="I202" s="34"/>
      <c r="J202" s="35"/>
      <c r="K202" s="34"/>
      <c r="L202" s="34"/>
      <c r="M202" s="35"/>
      <c r="N202" s="34"/>
      <c r="O202" s="259"/>
      <c r="P202" s="4"/>
      <c r="Q202" s="259"/>
      <c r="R202" s="4"/>
      <c r="S202" s="259"/>
      <c r="T202" s="4"/>
      <c r="U202" s="259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</row>
    <row r="203" spans="1:39" x14ac:dyDescent="0.2">
      <c r="A203" s="29"/>
      <c r="B203" s="29"/>
      <c r="C203" s="30"/>
      <c r="D203" s="31"/>
      <c r="E203" s="32"/>
      <c r="F203" s="33"/>
      <c r="G203" s="33"/>
      <c r="H203" s="33"/>
      <c r="I203" s="34"/>
      <c r="J203" s="35"/>
      <c r="K203" s="34"/>
      <c r="L203" s="34"/>
      <c r="M203" s="35"/>
      <c r="N203" s="34"/>
      <c r="O203" s="259"/>
      <c r="P203" s="4"/>
      <c r="Q203" s="259"/>
      <c r="R203" s="4"/>
      <c r="S203" s="259"/>
      <c r="T203" s="4"/>
      <c r="U203" s="259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</row>
    <row r="204" spans="1:39" x14ac:dyDescent="0.2">
      <c r="A204" s="29"/>
      <c r="B204" s="29"/>
      <c r="C204" s="30"/>
      <c r="D204" s="31"/>
      <c r="E204" s="32"/>
      <c r="F204" s="33"/>
      <c r="G204" s="33"/>
      <c r="H204" s="33"/>
      <c r="I204" s="34"/>
      <c r="J204" s="35"/>
      <c r="K204" s="34"/>
      <c r="L204" s="34"/>
      <c r="M204" s="35"/>
      <c r="N204" s="34"/>
      <c r="O204" s="259"/>
      <c r="P204" s="4"/>
      <c r="Q204" s="259"/>
      <c r="R204" s="4"/>
      <c r="S204" s="259"/>
      <c r="T204" s="4"/>
      <c r="U204" s="259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</row>
    <row r="205" spans="1:39" x14ac:dyDescent="0.2">
      <c r="A205" s="29"/>
      <c r="B205" s="29"/>
      <c r="C205" s="30"/>
      <c r="D205" s="31"/>
      <c r="E205" s="32"/>
      <c r="F205" s="33"/>
      <c r="G205" s="33"/>
      <c r="H205" s="33"/>
      <c r="I205" s="34"/>
      <c r="J205" s="35"/>
      <c r="K205" s="34"/>
      <c r="L205" s="34"/>
      <c r="M205" s="35"/>
      <c r="N205" s="34"/>
      <c r="O205" s="259"/>
      <c r="P205" s="4"/>
      <c r="Q205" s="259"/>
      <c r="R205" s="4"/>
      <c r="S205" s="259"/>
      <c r="T205" s="4"/>
      <c r="U205" s="259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</row>
    <row r="206" spans="1:39" x14ac:dyDescent="0.2">
      <c r="A206" s="29"/>
      <c r="B206" s="29"/>
      <c r="C206" s="30"/>
      <c r="D206" s="31"/>
      <c r="E206" s="32"/>
      <c r="F206" s="33"/>
      <c r="G206" s="33"/>
      <c r="H206" s="33"/>
      <c r="I206" s="34"/>
      <c r="J206" s="35"/>
      <c r="K206" s="34"/>
      <c r="L206" s="34"/>
      <c r="M206" s="35"/>
      <c r="N206" s="34"/>
      <c r="O206" s="259"/>
      <c r="P206" s="4"/>
      <c r="Q206" s="259"/>
      <c r="R206" s="4"/>
      <c r="S206" s="259"/>
      <c r="T206" s="4"/>
      <c r="U206" s="259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</row>
    <row r="207" spans="1:39" x14ac:dyDescent="0.2">
      <c r="A207" s="29"/>
      <c r="B207" s="29"/>
      <c r="C207" s="30"/>
      <c r="D207" s="31"/>
      <c r="E207" s="32"/>
      <c r="F207" s="33"/>
      <c r="G207" s="33"/>
      <c r="H207" s="33"/>
      <c r="I207" s="34"/>
      <c r="J207" s="35"/>
      <c r="K207" s="34"/>
      <c r="L207" s="34"/>
      <c r="M207" s="35"/>
      <c r="N207" s="34"/>
      <c r="O207" s="259"/>
      <c r="P207" s="4"/>
      <c r="Q207" s="259"/>
      <c r="R207" s="4"/>
      <c r="S207" s="259"/>
      <c r="T207" s="4"/>
      <c r="U207" s="259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</row>
    <row r="208" spans="1:39" x14ac:dyDescent="0.2">
      <c r="A208" s="29"/>
      <c r="B208" s="29"/>
      <c r="C208" s="30"/>
      <c r="D208" s="31"/>
      <c r="E208" s="32"/>
      <c r="F208" s="33"/>
      <c r="G208" s="33"/>
      <c r="H208" s="33"/>
      <c r="I208" s="34"/>
      <c r="J208" s="35"/>
      <c r="K208" s="34"/>
      <c r="L208" s="34"/>
      <c r="M208" s="35"/>
      <c r="N208" s="34"/>
      <c r="O208" s="259"/>
      <c r="P208" s="4"/>
      <c r="Q208" s="259"/>
      <c r="R208" s="4"/>
      <c r="S208" s="259"/>
      <c r="T208" s="4"/>
      <c r="U208" s="259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</row>
    <row r="209" spans="1:39" x14ac:dyDescent="0.2">
      <c r="A209" s="29"/>
      <c r="B209" s="29"/>
      <c r="C209" s="30"/>
      <c r="D209" s="31"/>
      <c r="E209" s="32"/>
      <c r="F209" s="33"/>
      <c r="G209" s="33"/>
      <c r="H209" s="33"/>
      <c r="I209" s="34"/>
      <c r="J209" s="35"/>
      <c r="K209" s="34"/>
      <c r="L209" s="34"/>
      <c r="M209" s="35"/>
      <c r="N209" s="34"/>
      <c r="O209" s="259"/>
      <c r="P209" s="4"/>
      <c r="Q209" s="259"/>
      <c r="R209" s="4"/>
      <c r="S209" s="259"/>
      <c r="T209" s="4"/>
      <c r="U209" s="259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</row>
    <row r="210" spans="1:39" x14ac:dyDescent="0.2">
      <c r="A210" s="29"/>
      <c r="B210" s="29"/>
      <c r="C210" s="30"/>
      <c r="D210" s="31"/>
      <c r="E210" s="32"/>
      <c r="F210" s="33"/>
      <c r="G210" s="33"/>
      <c r="H210" s="33"/>
      <c r="I210" s="34"/>
      <c r="J210" s="35"/>
      <c r="K210" s="34"/>
      <c r="L210" s="34"/>
      <c r="M210" s="35"/>
      <c r="N210" s="34"/>
      <c r="O210" s="259"/>
      <c r="P210" s="4"/>
      <c r="Q210" s="259"/>
      <c r="R210" s="4"/>
      <c r="S210" s="259"/>
      <c r="T210" s="4"/>
      <c r="U210" s="259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</row>
    <row r="211" spans="1:39" x14ac:dyDescent="0.2">
      <c r="A211" s="29"/>
      <c r="B211" s="29"/>
      <c r="C211" s="30"/>
      <c r="D211" s="31"/>
      <c r="E211" s="32"/>
      <c r="F211" s="33"/>
      <c r="G211" s="33"/>
      <c r="H211" s="33"/>
      <c r="I211" s="34"/>
      <c r="J211" s="35"/>
      <c r="K211" s="34"/>
      <c r="L211" s="34"/>
      <c r="M211" s="35"/>
      <c r="N211" s="34"/>
      <c r="O211" s="259"/>
      <c r="P211" s="4"/>
      <c r="Q211" s="259"/>
      <c r="R211" s="4"/>
      <c r="S211" s="259"/>
      <c r="T211" s="4"/>
      <c r="U211" s="259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</row>
    <row r="212" spans="1:39" x14ac:dyDescent="0.2">
      <c r="A212" s="29"/>
      <c r="B212" s="29"/>
      <c r="C212" s="30"/>
      <c r="D212" s="31"/>
      <c r="E212" s="32"/>
      <c r="F212" s="33"/>
      <c r="G212" s="33"/>
      <c r="H212" s="33"/>
      <c r="I212" s="34"/>
      <c r="J212" s="35"/>
      <c r="K212" s="34"/>
      <c r="L212" s="34"/>
      <c r="M212" s="35"/>
      <c r="N212" s="34"/>
      <c r="O212" s="259"/>
      <c r="P212" s="4"/>
      <c r="Q212" s="259"/>
      <c r="R212" s="4"/>
      <c r="S212" s="259"/>
      <c r="T212" s="4"/>
      <c r="U212" s="259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</row>
    <row r="213" spans="1:39" x14ac:dyDescent="0.2">
      <c r="A213" s="29"/>
      <c r="B213" s="29"/>
      <c r="C213" s="30"/>
      <c r="D213" s="31"/>
      <c r="E213" s="32"/>
      <c r="F213" s="33"/>
      <c r="G213" s="33"/>
      <c r="H213" s="33"/>
      <c r="I213" s="34"/>
      <c r="J213" s="35"/>
      <c r="K213" s="34"/>
      <c r="L213" s="34"/>
      <c r="M213" s="35"/>
      <c r="N213" s="34"/>
      <c r="O213" s="259"/>
      <c r="P213" s="4"/>
      <c r="Q213" s="259"/>
      <c r="R213" s="4"/>
      <c r="S213" s="259"/>
      <c r="T213" s="4"/>
      <c r="U213" s="259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</row>
    <row r="214" spans="1:39" x14ac:dyDescent="0.2">
      <c r="A214" s="29"/>
      <c r="B214" s="29"/>
      <c r="C214" s="30"/>
      <c r="D214" s="31"/>
      <c r="E214" s="32"/>
      <c r="F214" s="33"/>
      <c r="G214" s="33"/>
      <c r="H214" s="33"/>
      <c r="I214" s="34"/>
      <c r="J214" s="35"/>
      <c r="K214" s="34"/>
      <c r="L214" s="34"/>
      <c r="M214" s="35"/>
      <c r="N214" s="34"/>
      <c r="O214" s="259"/>
      <c r="P214" s="4"/>
      <c r="Q214" s="259"/>
      <c r="R214" s="4"/>
      <c r="S214" s="259"/>
      <c r="T214" s="4"/>
      <c r="U214" s="259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</row>
    <row r="215" spans="1:39" x14ac:dyDescent="0.2">
      <c r="A215" s="29"/>
      <c r="B215" s="29"/>
      <c r="C215" s="30"/>
      <c r="D215" s="31"/>
      <c r="E215" s="32"/>
      <c r="F215" s="33"/>
      <c r="G215" s="33"/>
      <c r="H215" s="33"/>
      <c r="I215" s="34"/>
      <c r="J215" s="35"/>
      <c r="K215" s="34"/>
      <c r="L215" s="34"/>
      <c r="M215" s="35"/>
      <c r="N215" s="34"/>
      <c r="O215" s="259"/>
      <c r="P215" s="4"/>
      <c r="Q215" s="259"/>
      <c r="R215" s="4"/>
      <c r="S215" s="259"/>
      <c r="T215" s="4"/>
      <c r="U215" s="259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</row>
    <row r="216" spans="1:39" x14ac:dyDescent="0.2">
      <c r="A216" s="29"/>
      <c r="B216" s="29"/>
      <c r="C216" s="30"/>
      <c r="D216" s="31"/>
      <c r="E216" s="32"/>
      <c r="F216" s="33"/>
      <c r="G216" s="33"/>
      <c r="H216" s="33"/>
      <c r="I216" s="34"/>
      <c r="J216" s="35"/>
      <c r="K216" s="34"/>
      <c r="L216" s="34"/>
      <c r="M216" s="35"/>
      <c r="N216" s="34"/>
      <c r="O216" s="259"/>
      <c r="P216" s="4"/>
      <c r="Q216" s="259"/>
      <c r="R216" s="4"/>
      <c r="S216" s="259"/>
      <c r="T216" s="4"/>
      <c r="U216" s="259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</row>
    <row r="217" spans="1:39" x14ac:dyDescent="0.2">
      <c r="A217" s="29"/>
      <c r="B217" s="29"/>
      <c r="C217" s="30"/>
      <c r="D217" s="31"/>
      <c r="E217" s="32"/>
      <c r="F217" s="33"/>
      <c r="G217" s="33"/>
      <c r="H217" s="33"/>
      <c r="I217" s="34"/>
      <c r="J217" s="35"/>
      <c r="K217" s="34"/>
      <c r="L217" s="34"/>
      <c r="M217" s="35"/>
      <c r="N217" s="34"/>
      <c r="O217" s="259"/>
      <c r="P217" s="4"/>
      <c r="Q217" s="259"/>
      <c r="R217" s="4"/>
      <c r="S217" s="259"/>
      <c r="T217" s="4"/>
      <c r="U217" s="259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</row>
    <row r="218" spans="1:39" x14ac:dyDescent="0.2">
      <c r="A218" s="29"/>
      <c r="B218" s="29"/>
      <c r="C218" s="30"/>
      <c r="D218" s="31"/>
      <c r="E218" s="32"/>
      <c r="F218" s="33"/>
      <c r="G218" s="33"/>
      <c r="H218" s="33"/>
      <c r="I218" s="34"/>
      <c r="J218" s="35"/>
      <c r="K218" s="34"/>
      <c r="L218" s="34"/>
      <c r="M218" s="35"/>
      <c r="N218" s="34"/>
      <c r="O218" s="259"/>
      <c r="P218" s="4"/>
      <c r="Q218" s="259"/>
      <c r="R218" s="4"/>
      <c r="S218" s="259"/>
      <c r="T218" s="4"/>
      <c r="U218" s="259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</row>
    <row r="219" spans="1:39" x14ac:dyDescent="0.2">
      <c r="A219" s="29"/>
      <c r="B219" s="29"/>
      <c r="C219" s="30"/>
      <c r="D219" s="31"/>
      <c r="E219" s="32"/>
      <c r="F219" s="33"/>
      <c r="G219" s="33"/>
      <c r="H219" s="33"/>
      <c r="I219" s="34"/>
      <c r="J219" s="35"/>
      <c r="K219" s="34"/>
      <c r="L219" s="34"/>
      <c r="M219" s="35"/>
      <c r="N219" s="34"/>
      <c r="O219" s="259"/>
      <c r="P219" s="4"/>
      <c r="Q219" s="259"/>
      <c r="R219" s="4"/>
      <c r="S219" s="259"/>
      <c r="T219" s="4"/>
      <c r="U219" s="259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</row>
    <row r="220" spans="1:39" x14ac:dyDescent="0.2">
      <c r="A220" s="29"/>
      <c r="B220" s="29"/>
      <c r="C220" s="30"/>
      <c r="D220" s="31"/>
      <c r="E220" s="32"/>
      <c r="F220" s="33"/>
      <c r="G220" s="33"/>
      <c r="H220" s="33"/>
      <c r="I220" s="34"/>
      <c r="J220" s="35"/>
      <c r="K220" s="34"/>
      <c r="L220" s="34"/>
      <c r="M220" s="35"/>
      <c r="N220" s="34"/>
      <c r="O220" s="259"/>
      <c r="P220" s="4"/>
      <c r="Q220" s="259"/>
      <c r="R220" s="4"/>
      <c r="S220" s="259"/>
      <c r="T220" s="4"/>
      <c r="U220" s="259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</row>
    <row r="221" spans="1:39" x14ac:dyDescent="0.2">
      <c r="A221" s="29"/>
      <c r="B221" s="29"/>
      <c r="C221" s="30"/>
      <c r="D221" s="31"/>
      <c r="E221" s="32"/>
      <c r="F221" s="33"/>
      <c r="G221" s="33"/>
      <c r="H221" s="33"/>
      <c r="I221" s="34"/>
      <c r="J221" s="35"/>
      <c r="K221" s="34"/>
      <c r="L221" s="34"/>
      <c r="M221" s="35"/>
      <c r="N221" s="34"/>
      <c r="O221" s="259"/>
      <c r="P221" s="4"/>
      <c r="Q221" s="259"/>
      <c r="R221" s="4"/>
      <c r="S221" s="259"/>
      <c r="T221" s="4"/>
      <c r="U221" s="259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</row>
    <row r="222" spans="1:39" x14ac:dyDescent="0.2">
      <c r="A222" s="29"/>
      <c r="B222" s="29"/>
      <c r="C222" s="30"/>
      <c r="D222" s="31"/>
      <c r="E222" s="32"/>
      <c r="F222" s="33"/>
      <c r="G222" s="33"/>
      <c r="H222" s="33"/>
      <c r="I222" s="34"/>
      <c r="J222" s="35"/>
      <c r="K222" s="34"/>
      <c r="L222" s="34"/>
      <c r="M222" s="35"/>
      <c r="N222" s="34"/>
      <c r="O222" s="259"/>
      <c r="P222" s="4"/>
      <c r="Q222" s="259"/>
      <c r="R222" s="4"/>
      <c r="S222" s="259"/>
      <c r="T222" s="4"/>
      <c r="U222" s="259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</row>
    <row r="223" spans="1:39" x14ac:dyDescent="0.2">
      <c r="A223" s="29"/>
      <c r="B223" s="29"/>
      <c r="C223" s="30"/>
      <c r="D223" s="31"/>
      <c r="E223" s="32"/>
      <c r="F223" s="33"/>
      <c r="G223" s="33"/>
      <c r="H223" s="33"/>
      <c r="I223" s="34"/>
      <c r="J223" s="35"/>
      <c r="K223" s="34"/>
      <c r="L223" s="34"/>
      <c r="M223" s="259"/>
      <c r="N223" s="4"/>
      <c r="O223" s="259"/>
      <c r="P223" s="4"/>
      <c r="Q223" s="259"/>
      <c r="R223" s="4"/>
      <c r="S223" s="259"/>
      <c r="T223" s="4"/>
      <c r="U223" s="259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</row>
    <row r="224" spans="1:39" x14ac:dyDescent="0.2">
      <c r="A224" s="29"/>
      <c r="B224" s="29"/>
      <c r="C224" s="30"/>
      <c r="D224" s="31"/>
      <c r="E224" s="32"/>
      <c r="F224" s="33"/>
      <c r="G224" s="33"/>
      <c r="H224" s="33"/>
      <c r="I224" s="34"/>
      <c r="J224" s="35"/>
      <c r="K224" s="34"/>
      <c r="L224" s="34"/>
      <c r="M224" s="259"/>
      <c r="N224" s="4"/>
      <c r="O224" s="259"/>
      <c r="P224" s="4"/>
      <c r="Q224" s="259"/>
      <c r="R224" s="4"/>
      <c r="S224" s="259"/>
      <c r="T224" s="4"/>
      <c r="U224" s="259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</row>
    <row r="225" spans="1:39" x14ac:dyDescent="0.2">
      <c r="A225" s="29"/>
      <c r="B225" s="29"/>
      <c r="C225" s="30"/>
      <c r="D225" s="31"/>
      <c r="E225" s="32"/>
      <c r="F225" s="33"/>
      <c r="G225" s="33"/>
      <c r="H225" s="33"/>
      <c r="I225" s="34"/>
      <c r="J225" s="35"/>
      <c r="K225" s="34"/>
      <c r="L225" s="34"/>
      <c r="M225" s="259"/>
      <c r="N225" s="4"/>
      <c r="O225" s="259"/>
      <c r="P225" s="4"/>
      <c r="Q225" s="259"/>
      <c r="R225" s="4"/>
      <c r="S225" s="259"/>
      <c r="T225" s="4"/>
      <c r="U225" s="259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</row>
    <row r="226" spans="1:39" x14ac:dyDescent="0.2">
      <c r="A226" s="29"/>
      <c r="B226" s="29"/>
      <c r="C226" s="30"/>
      <c r="D226" s="31"/>
      <c r="E226" s="32"/>
      <c r="F226" s="33"/>
      <c r="G226" s="33"/>
      <c r="H226" s="33"/>
      <c r="I226" s="34"/>
      <c r="J226" s="35"/>
      <c r="K226" s="34"/>
      <c r="L226" s="34"/>
      <c r="M226" s="259"/>
      <c r="N226" s="4"/>
      <c r="O226" s="259"/>
      <c r="P226" s="4"/>
      <c r="Q226" s="259"/>
      <c r="R226" s="4"/>
      <c r="S226" s="259"/>
      <c r="T226" s="4"/>
      <c r="U226" s="259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</row>
    <row r="227" spans="1:39" x14ac:dyDescent="0.2">
      <c r="A227" s="29"/>
      <c r="B227" s="29"/>
      <c r="C227" s="30"/>
      <c r="D227" s="31"/>
      <c r="E227" s="32"/>
      <c r="F227" s="33"/>
      <c r="G227" s="33"/>
      <c r="H227" s="33"/>
      <c r="I227" s="34"/>
      <c r="J227" s="35"/>
      <c r="K227" s="34"/>
      <c r="L227" s="34"/>
      <c r="M227" s="259"/>
      <c r="N227" s="4"/>
      <c r="O227" s="259"/>
      <c r="P227" s="4"/>
      <c r="Q227" s="259"/>
      <c r="R227" s="4"/>
      <c r="S227" s="259"/>
      <c r="T227" s="4"/>
      <c r="U227" s="259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</row>
    <row r="228" spans="1:39" x14ac:dyDescent="0.2">
      <c r="A228" s="29"/>
      <c r="B228" s="29"/>
      <c r="C228" s="30"/>
      <c r="D228" s="31"/>
      <c r="E228" s="32"/>
      <c r="F228" s="33"/>
      <c r="G228" s="33"/>
      <c r="H228" s="33"/>
      <c r="I228" s="34"/>
      <c r="J228" s="35"/>
      <c r="K228" s="34"/>
      <c r="L228" s="34"/>
      <c r="M228" s="259"/>
      <c r="N228" s="4"/>
      <c r="O228" s="259"/>
      <c r="P228" s="4"/>
      <c r="Q228" s="259"/>
      <c r="R228" s="4"/>
      <c r="S228" s="259"/>
      <c r="T228" s="4"/>
      <c r="U228" s="259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</row>
    <row r="229" spans="1:39" x14ac:dyDescent="0.2">
      <c r="A229" s="29"/>
      <c r="B229" s="29"/>
      <c r="C229" s="30"/>
      <c r="D229" s="31"/>
      <c r="E229" s="32"/>
      <c r="F229" s="33"/>
      <c r="G229" s="33"/>
      <c r="H229" s="33"/>
      <c r="I229" s="34"/>
      <c r="J229" s="35"/>
      <c r="K229" s="34"/>
      <c r="L229" s="34"/>
      <c r="M229" s="259"/>
      <c r="N229" s="4"/>
      <c r="O229" s="259"/>
      <c r="P229" s="4"/>
      <c r="Q229" s="259"/>
      <c r="R229" s="4"/>
      <c r="S229" s="259"/>
      <c r="T229" s="4"/>
      <c r="U229" s="259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</row>
    <row r="230" spans="1:39" x14ac:dyDescent="0.2">
      <c r="A230" s="29"/>
      <c r="B230" s="29"/>
      <c r="C230" s="30"/>
      <c r="D230" s="31"/>
      <c r="E230" s="32"/>
      <c r="F230" s="33"/>
      <c r="G230" s="33"/>
      <c r="H230" s="33"/>
      <c r="I230" s="34"/>
      <c r="J230" s="35"/>
      <c r="K230" s="34"/>
      <c r="L230" s="34"/>
      <c r="M230" s="259"/>
      <c r="N230" s="4"/>
      <c r="O230" s="259"/>
      <c r="P230" s="4"/>
      <c r="Q230" s="259"/>
      <c r="R230" s="4"/>
      <c r="S230" s="259"/>
      <c r="T230" s="4"/>
      <c r="U230" s="259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</row>
    <row r="231" spans="1:39" x14ac:dyDescent="0.2">
      <c r="A231" s="29"/>
      <c r="B231" s="29"/>
      <c r="C231" s="30"/>
      <c r="D231" s="31"/>
      <c r="E231" s="32"/>
      <c r="F231" s="33"/>
      <c r="G231" s="33"/>
      <c r="H231" s="33"/>
      <c r="I231" s="34"/>
      <c r="J231" s="35"/>
      <c r="K231" s="34"/>
      <c r="L231" s="34"/>
      <c r="M231" s="259"/>
      <c r="N231" s="4"/>
      <c r="O231" s="259"/>
      <c r="P231" s="4"/>
      <c r="Q231" s="259"/>
      <c r="R231" s="4"/>
      <c r="S231" s="259"/>
      <c r="T231" s="4"/>
      <c r="U231" s="259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</row>
    <row r="232" spans="1:39" x14ac:dyDescent="0.2">
      <c r="A232" s="29"/>
      <c r="B232" s="29"/>
      <c r="C232" s="30"/>
      <c r="D232" s="31"/>
      <c r="E232" s="32"/>
      <c r="F232" s="33"/>
      <c r="G232" s="33"/>
      <c r="H232" s="33"/>
      <c r="I232" s="34"/>
      <c r="J232" s="35"/>
      <c r="K232" s="34"/>
      <c r="L232" s="34"/>
      <c r="M232" s="259"/>
      <c r="N232" s="4"/>
      <c r="O232" s="259"/>
      <c r="P232" s="4"/>
      <c r="Q232" s="259"/>
      <c r="R232" s="4"/>
      <c r="S232" s="259"/>
      <c r="T232" s="4"/>
      <c r="U232" s="259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</row>
    <row r="233" spans="1:39" x14ac:dyDescent="0.2">
      <c r="A233" s="29"/>
      <c r="B233" s="29"/>
      <c r="C233" s="30"/>
      <c r="D233" s="31"/>
      <c r="E233" s="32"/>
      <c r="F233" s="33"/>
      <c r="G233" s="33"/>
      <c r="H233" s="33"/>
      <c r="I233" s="34"/>
      <c r="J233" s="35"/>
      <c r="K233" s="34"/>
      <c r="L233" s="34"/>
      <c r="M233" s="259"/>
      <c r="N233" s="4"/>
      <c r="O233" s="259"/>
      <c r="P233" s="4"/>
      <c r="Q233" s="259"/>
      <c r="R233" s="4"/>
      <c r="S233" s="259"/>
      <c r="T233" s="4"/>
      <c r="U233" s="259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</row>
    <row r="234" spans="1:39" x14ac:dyDescent="0.2">
      <c r="A234" s="29"/>
      <c r="B234" s="29"/>
      <c r="C234" s="30"/>
      <c r="D234" s="31"/>
      <c r="E234" s="32"/>
      <c r="F234" s="33"/>
      <c r="G234" s="33"/>
      <c r="H234" s="33"/>
      <c r="I234" s="34"/>
      <c r="J234" s="35"/>
      <c r="K234" s="34"/>
      <c r="L234" s="34"/>
      <c r="M234" s="259"/>
      <c r="N234" s="4"/>
      <c r="O234" s="259"/>
      <c r="P234" s="4"/>
      <c r="Q234" s="259"/>
      <c r="R234" s="4"/>
      <c r="S234" s="259"/>
      <c r="T234" s="4"/>
      <c r="U234" s="259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</row>
    <row r="235" spans="1:39" x14ac:dyDescent="0.2">
      <c r="A235" s="29"/>
      <c r="B235" s="29"/>
      <c r="C235" s="30"/>
      <c r="D235" s="31"/>
      <c r="E235" s="32"/>
      <c r="F235" s="33"/>
      <c r="G235" s="33"/>
      <c r="H235" s="33"/>
      <c r="I235" s="34"/>
      <c r="J235" s="35"/>
      <c r="K235" s="34"/>
      <c r="L235" s="34"/>
      <c r="M235" s="259"/>
      <c r="N235" s="4"/>
      <c r="O235" s="259"/>
      <c r="P235" s="4"/>
      <c r="Q235" s="259"/>
      <c r="R235" s="4"/>
      <c r="S235" s="259"/>
      <c r="T235" s="4"/>
      <c r="U235" s="259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</row>
    <row r="236" spans="1:39" x14ac:dyDescent="0.2">
      <c r="A236" s="29"/>
      <c r="B236" s="29"/>
      <c r="C236" s="30"/>
      <c r="D236" s="31"/>
      <c r="E236" s="32"/>
      <c r="F236" s="33"/>
      <c r="G236" s="33"/>
      <c r="H236" s="33"/>
      <c r="I236" s="34"/>
      <c r="J236" s="35"/>
      <c r="K236" s="34"/>
      <c r="L236" s="34"/>
      <c r="M236" s="259"/>
      <c r="N236" s="4"/>
      <c r="O236" s="259"/>
      <c r="P236" s="4"/>
      <c r="Q236" s="259"/>
      <c r="R236" s="4"/>
      <c r="S236" s="259"/>
      <c r="T236" s="4"/>
      <c r="U236" s="259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</row>
    <row r="237" spans="1:39" x14ac:dyDescent="0.2">
      <c r="A237" s="29"/>
      <c r="B237" s="29"/>
      <c r="C237" s="30"/>
      <c r="D237" s="31"/>
      <c r="E237" s="32"/>
      <c r="F237" s="33"/>
      <c r="G237" s="33"/>
      <c r="H237" s="33"/>
      <c r="I237" s="34"/>
      <c r="J237" s="35"/>
      <c r="K237" s="34"/>
      <c r="L237" s="34"/>
      <c r="M237" s="259"/>
      <c r="N237" s="4"/>
      <c r="O237" s="259"/>
      <c r="P237" s="4"/>
      <c r="Q237" s="259"/>
      <c r="R237" s="4"/>
      <c r="S237" s="259"/>
      <c r="T237" s="4"/>
      <c r="U237" s="259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</row>
    <row r="238" spans="1:39" x14ac:dyDescent="0.2">
      <c r="A238" s="29"/>
      <c r="B238" s="29"/>
      <c r="C238" s="30"/>
      <c r="D238" s="31"/>
      <c r="E238" s="32"/>
      <c r="F238" s="33"/>
      <c r="G238" s="33"/>
      <c r="H238" s="33"/>
      <c r="I238" s="34"/>
      <c r="J238" s="35"/>
      <c r="K238" s="34"/>
      <c r="L238" s="34"/>
      <c r="M238" s="259"/>
      <c r="N238" s="4"/>
      <c r="O238" s="259"/>
      <c r="P238" s="4"/>
      <c r="Q238" s="259"/>
      <c r="R238" s="4"/>
      <c r="S238" s="259"/>
      <c r="T238" s="4"/>
      <c r="U238" s="259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</row>
    <row r="239" spans="1:39" x14ac:dyDescent="0.2">
      <c r="A239" s="29"/>
      <c r="B239" s="29"/>
      <c r="C239" s="30"/>
      <c r="D239" s="31"/>
      <c r="E239" s="32"/>
      <c r="F239" s="33"/>
      <c r="G239" s="33"/>
      <c r="H239" s="33"/>
      <c r="I239" s="34"/>
      <c r="J239" s="35"/>
      <c r="K239" s="34"/>
      <c r="L239" s="34"/>
      <c r="M239" s="259"/>
      <c r="N239" s="4"/>
      <c r="O239" s="259"/>
      <c r="P239" s="4"/>
      <c r="Q239" s="259"/>
      <c r="R239" s="4"/>
      <c r="S239" s="259"/>
      <c r="T239" s="4"/>
      <c r="U239" s="259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</row>
    <row r="240" spans="1:39" x14ac:dyDescent="0.2">
      <c r="A240" s="29"/>
      <c r="B240" s="29"/>
      <c r="C240" s="30"/>
      <c r="D240" s="31"/>
      <c r="E240" s="32"/>
      <c r="F240" s="33"/>
      <c r="G240" s="33"/>
      <c r="H240" s="33"/>
      <c r="I240" s="34"/>
      <c r="J240" s="35"/>
      <c r="K240" s="34"/>
      <c r="L240" s="34"/>
      <c r="M240" s="259"/>
      <c r="N240" s="4"/>
      <c r="O240" s="259"/>
      <c r="P240" s="4"/>
      <c r="Q240" s="259"/>
      <c r="R240" s="4"/>
      <c r="S240" s="259"/>
      <c r="T240" s="4"/>
      <c r="U240" s="259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</row>
    <row r="241" spans="1:39" x14ac:dyDescent="0.2">
      <c r="A241" s="29"/>
      <c r="B241" s="29"/>
      <c r="C241" s="30"/>
      <c r="D241" s="31"/>
      <c r="E241" s="32"/>
      <c r="F241" s="33"/>
      <c r="G241" s="33"/>
      <c r="H241" s="33"/>
      <c r="I241" s="34"/>
      <c r="J241" s="35"/>
      <c r="K241" s="34"/>
      <c r="L241" s="34"/>
      <c r="M241" s="259"/>
      <c r="N241" s="4"/>
      <c r="O241" s="259"/>
      <c r="P241" s="4"/>
      <c r="Q241" s="259"/>
      <c r="R241" s="4"/>
      <c r="S241" s="259"/>
      <c r="T241" s="4"/>
      <c r="U241" s="259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</row>
    <row r="242" spans="1:39" x14ac:dyDescent="0.2">
      <c r="A242" s="29"/>
      <c r="B242" s="29"/>
      <c r="C242" s="30"/>
      <c r="D242" s="31"/>
      <c r="E242" s="32"/>
      <c r="F242" s="33"/>
      <c r="G242" s="33"/>
      <c r="H242" s="33"/>
      <c r="I242" s="34"/>
      <c r="J242" s="35"/>
      <c r="K242" s="34"/>
      <c r="L242" s="34"/>
      <c r="M242" s="259"/>
      <c r="N242" s="4"/>
      <c r="O242" s="259"/>
      <c r="P242" s="4"/>
      <c r="Q242" s="259"/>
      <c r="R242" s="4"/>
      <c r="S242" s="259"/>
      <c r="T242" s="4"/>
      <c r="U242" s="259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</row>
    <row r="243" spans="1:39" x14ac:dyDescent="0.2">
      <c r="A243" s="29"/>
      <c r="B243" s="29"/>
      <c r="C243" s="30"/>
      <c r="D243" s="31"/>
      <c r="E243" s="32"/>
      <c r="F243" s="33"/>
      <c r="G243" s="33"/>
      <c r="H243" s="33"/>
      <c r="I243" s="34"/>
      <c r="J243" s="35"/>
      <c r="K243" s="34"/>
      <c r="L243" s="34"/>
      <c r="M243" s="259"/>
      <c r="N243" s="4"/>
      <c r="O243" s="259"/>
      <c r="P243" s="4"/>
      <c r="Q243" s="259"/>
      <c r="R243" s="4"/>
      <c r="S243" s="259"/>
      <c r="T243" s="4"/>
      <c r="U243" s="259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</row>
    <row r="244" spans="1:39" x14ac:dyDescent="0.2">
      <c r="A244" s="29"/>
      <c r="B244" s="29"/>
      <c r="C244" s="30"/>
      <c r="D244" s="31"/>
      <c r="E244" s="32"/>
      <c r="F244" s="33"/>
      <c r="G244" s="33"/>
      <c r="H244" s="33"/>
      <c r="I244" s="34"/>
      <c r="J244" s="35"/>
      <c r="K244" s="34"/>
      <c r="L244" s="34"/>
      <c r="M244" s="259"/>
      <c r="N244" s="4"/>
      <c r="O244" s="259"/>
      <c r="P244" s="4"/>
      <c r="Q244" s="259"/>
      <c r="R244" s="4"/>
      <c r="S244" s="259"/>
      <c r="T244" s="4"/>
      <c r="U244" s="259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</row>
    <row r="245" spans="1:39" x14ac:dyDescent="0.2">
      <c r="A245" s="29"/>
      <c r="B245" s="29"/>
      <c r="C245" s="30"/>
      <c r="D245" s="31"/>
      <c r="E245" s="32"/>
      <c r="F245" s="33"/>
      <c r="G245" s="33"/>
      <c r="H245" s="33"/>
      <c r="I245" s="34"/>
      <c r="J245" s="35"/>
      <c r="K245" s="34"/>
      <c r="L245" s="34"/>
      <c r="M245" s="259"/>
      <c r="N245" s="4"/>
      <c r="O245" s="259"/>
      <c r="P245" s="4"/>
      <c r="Q245" s="259"/>
      <c r="R245" s="4"/>
      <c r="S245" s="259"/>
      <c r="T245" s="4"/>
      <c r="U245" s="259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</row>
    <row r="246" spans="1:39" x14ac:dyDescent="0.2">
      <c r="A246" s="29"/>
      <c r="B246" s="29"/>
      <c r="C246" s="30"/>
      <c r="D246" s="31"/>
      <c r="E246" s="32"/>
      <c r="F246" s="33"/>
      <c r="G246" s="33"/>
      <c r="H246" s="33"/>
      <c r="I246" s="34"/>
      <c r="J246" s="35"/>
      <c r="K246" s="34"/>
      <c r="L246" s="34"/>
      <c r="M246" s="259"/>
      <c r="N246" s="4"/>
      <c r="O246" s="259"/>
      <c r="P246" s="4"/>
      <c r="Q246" s="259"/>
      <c r="R246" s="4"/>
      <c r="S246" s="259"/>
      <c r="T246" s="4"/>
      <c r="U246" s="259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</row>
    <row r="247" spans="1:39" x14ac:dyDescent="0.2">
      <c r="A247" s="29"/>
      <c r="B247" s="29"/>
      <c r="C247" s="30"/>
      <c r="D247" s="31"/>
      <c r="E247" s="32"/>
      <c r="F247" s="33"/>
      <c r="G247" s="33"/>
      <c r="H247" s="33"/>
      <c r="I247" s="34"/>
      <c r="J247" s="35"/>
      <c r="K247" s="34"/>
      <c r="L247" s="34"/>
      <c r="M247" s="259"/>
      <c r="N247" s="4"/>
      <c r="O247" s="259"/>
      <c r="P247" s="4"/>
      <c r="Q247" s="259"/>
      <c r="R247" s="4"/>
      <c r="S247" s="259"/>
      <c r="T247" s="4"/>
      <c r="U247" s="259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</row>
    <row r="248" spans="1:39" x14ac:dyDescent="0.2">
      <c r="A248" s="29"/>
      <c r="B248" s="29"/>
      <c r="C248" s="30"/>
      <c r="D248" s="31"/>
      <c r="E248" s="32"/>
      <c r="F248" s="33"/>
      <c r="G248" s="33"/>
      <c r="H248" s="33"/>
      <c r="I248" s="34"/>
      <c r="J248" s="35"/>
      <c r="K248" s="34"/>
      <c r="L248" s="34"/>
      <c r="M248" s="259"/>
      <c r="N248" s="4"/>
      <c r="O248" s="259"/>
      <c r="P248" s="4"/>
      <c r="Q248" s="259"/>
      <c r="R248" s="4"/>
      <c r="S248" s="259"/>
      <c r="T248" s="4"/>
      <c r="U248" s="259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</row>
    <row r="249" spans="1:39" x14ac:dyDescent="0.2">
      <c r="A249" s="29"/>
      <c r="B249" s="29"/>
      <c r="C249" s="30"/>
      <c r="D249" s="31"/>
      <c r="E249" s="32"/>
      <c r="F249" s="33"/>
      <c r="G249" s="33"/>
      <c r="H249" s="33"/>
      <c r="I249" s="34"/>
      <c r="J249" s="35"/>
      <c r="K249" s="34"/>
      <c r="L249" s="34"/>
      <c r="M249" s="259"/>
      <c r="N249" s="4"/>
      <c r="O249" s="259"/>
      <c r="P249" s="4"/>
      <c r="Q249" s="259"/>
      <c r="R249" s="4"/>
      <c r="S249" s="259"/>
      <c r="T249" s="4"/>
      <c r="U249" s="259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</row>
    <row r="250" spans="1:39" x14ac:dyDescent="0.2">
      <c r="A250" s="29"/>
      <c r="B250" s="29"/>
      <c r="C250" s="30"/>
      <c r="D250" s="31"/>
      <c r="E250" s="32"/>
      <c r="F250" s="33"/>
      <c r="G250" s="33"/>
      <c r="H250" s="33"/>
      <c r="I250" s="34"/>
      <c r="J250" s="35"/>
      <c r="K250" s="34"/>
      <c r="L250" s="34"/>
      <c r="M250" s="259"/>
      <c r="N250" s="4"/>
      <c r="O250" s="259"/>
      <c r="P250" s="4"/>
      <c r="Q250" s="259"/>
      <c r="R250" s="4"/>
      <c r="S250" s="259"/>
      <c r="T250" s="4"/>
      <c r="U250" s="259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</row>
    <row r="251" spans="1:39" x14ac:dyDescent="0.2">
      <c r="A251" s="29"/>
      <c r="B251" s="29"/>
      <c r="C251" s="30"/>
      <c r="D251" s="31"/>
      <c r="E251" s="32"/>
      <c r="F251" s="33"/>
      <c r="G251" s="33"/>
      <c r="H251" s="33"/>
      <c r="I251" s="34"/>
      <c r="J251" s="35"/>
      <c r="K251" s="34"/>
      <c r="L251" s="34"/>
      <c r="M251" s="259"/>
      <c r="N251" s="4"/>
      <c r="O251" s="259"/>
      <c r="P251" s="4"/>
      <c r="Q251" s="259"/>
      <c r="R251" s="4"/>
      <c r="S251" s="259"/>
      <c r="T251" s="4"/>
      <c r="U251" s="259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</row>
    <row r="252" spans="1:39" x14ac:dyDescent="0.2">
      <c r="A252" s="29"/>
      <c r="B252" s="29"/>
      <c r="C252" s="30"/>
      <c r="D252" s="31"/>
      <c r="E252" s="32"/>
      <c r="F252" s="33"/>
      <c r="G252" s="33"/>
      <c r="H252" s="33"/>
      <c r="I252" s="34"/>
      <c r="J252" s="35"/>
      <c r="K252" s="34"/>
      <c r="L252" s="34"/>
      <c r="M252" s="259"/>
      <c r="N252" s="4"/>
      <c r="O252" s="259"/>
      <c r="P252" s="4"/>
      <c r="Q252" s="259"/>
      <c r="R252" s="4"/>
      <c r="S252" s="259"/>
      <c r="T252" s="4"/>
      <c r="U252" s="259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</row>
    <row r="253" spans="1:39" x14ac:dyDescent="0.2">
      <c r="A253" s="29"/>
      <c r="B253" s="29"/>
      <c r="C253" s="30"/>
      <c r="D253" s="31"/>
      <c r="E253" s="32"/>
      <c r="F253" s="33"/>
      <c r="G253" s="33"/>
      <c r="H253" s="33"/>
      <c r="I253" s="34"/>
      <c r="J253" s="35"/>
      <c r="K253" s="34"/>
      <c r="L253" s="34"/>
      <c r="M253" s="259"/>
      <c r="N253" s="4"/>
      <c r="O253" s="259"/>
      <c r="P253" s="4"/>
      <c r="Q253" s="259"/>
      <c r="R253" s="4"/>
      <c r="S253" s="259"/>
      <c r="T253" s="4"/>
      <c r="U253" s="259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</row>
    <row r="254" spans="1:39" x14ac:dyDescent="0.2">
      <c r="A254" s="29"/>
      <c r="B254" s="29"/>
      <c r="C254" s="30"/>
      <c r="D254" s="31"/>
      <c r="E254" s="32"/>
      <c r="F254" s="33"/>
      <c r="G254" s="33"/>
      <c r="H254" s="33"/>
      <c r="I254" s="34"/>
      <c r="J254" s="35"/>
      <c r="K254" s="34"/>
      <c r="L254" s="34"/>
      <c r="M254" s="259"/>
      <c r="N254" s="4"/>
      <c r="O254" s="259"/>
      <c r="P254" s="4"/>
      <c r="Q254" s="259"/>
      <c r="R254" s="4"/>
      <c r="S254" s="259"/>
      <c r="T254" s="4"/>
      <c r="U254" s="259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</row>
    <row r="255" spans="1:39" x14ac:dyDescent="0.2">
      <c r="A255" s="29"/>
      <c r="B255" s="29"/>
      <c r="C255" s="30"/>
      <c r="D255" s="31"/>
      <c r="E255" s="32"/>
      <c r="F255" s="33"/>
      <c r="G255" s="33"/>
      <c r="H255" s="33"/>
      <c r="I255" s="34"/>
      <c r="J255" s="35"/>
      <c r="K255" s="34"/>
      <c r="L255" s="34"/>
      <c r="M255" s="259"/>
      <c r="N255" s="4"/>
      <c r="O255" s="259"/>
      <c r="P255" s="4"/>
      <c r="Q255" s="259"/>
      <c r="R255" s="4"/>
      <c r="S255" s="259"/>
      <c r="T255" s="4"/>
      <c r="U255" s="259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</row>
    <row r="256" spans="1:39" x14ac:dyDescent="0.2">
      <c r="A256" s="29"/>
      <c r="B256" s="29"/>
      <c r="C256" s="30"/>
      <c r="D256" s="31"/>
      <c r="E256" s="32"/>
      <c r="F256" s="33"/>
      <c r="G256" s="33"/>
      <c r="H256" s="33"/>
      <c r="I256" s="34"/>
      <c r="J256" s="35"/>
      <c r="K256" s="34"/>
      <c r="L256" s="34"/>
      <c r="M256" s="259"/>
      <c r="N256" s="4"/>
      <c r="O256" s="259"/>
      <c r="P256" s="4"/>
      <c r="Q256" s="259"/>
      <c r="R256" s="4"/>
      <c r="S256" s="259"/>
      <c r="T256" s="4"/>
      <c r="U256" s="259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</row>
    <row r="257" spans="1:39" x14ac:dyDescent="0.2">
      <c r="A257" s="29"/>
      <c r="B257" s="29"/>
      <c r="C257" s="30"/>
      <c r="D257" s="31"/>
      <c r="E257" s="32"/>
      <c r="F257" s="33"/>
      <c r="G257" s="33"/>
      <c r="H257" s="33"/>
      <c r="I257" s="34"/>
      <c r="J257" s="35"/>
      <c r="K257" s="34"/>
      <c r="L257" s="34"/>
      <c r="M257" s="259"/>
      <c r="N257" s="4"/>
      <c r="O257" s="259"/>
      <c r="P257" s="4"/>
      <c r="Q257" s="259"/>
      <c r="R257" s="4"/>
      <c r="S257" s="259"/>
      <c r="T257" s="4"/>
      <c r="U257" s="259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</row>
    <row r="258" spans="1:39" x14ac:dyDescent="0.2">
      <c r="A258" s="29"/>
      <c r="B258" s="29"/>
      <c r="C258" s="30"/>
      <c r="D258" s="31"/>
      <c r="E258" s="32"/>
      <c r="F258" s="33"/>
      <c r="G258" s="33"/>
      <c r="H258" s="33"/>
      <c r="I258" s="34"/>
      <c r="J258" s="35"/>
      <c r="K258" s="34"/>
      <c r="L258" s="34"/>
      <c r="M258" s="259"/>
      <c r="N258" s="4"/>
      <c r="O258" s="259"/>
      <c r="P258" s="4"/>
      <c r="Q258" s="259"/>
      <c r="R258" s="4"/>
      <c r="S258" s="259"/>
      <c r="T258" s="4"/>
      <c r="U258" s="259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</row>
    <row r="259" spans="1:39" x14ac:dyDescent="0.2">
      <c r="A259" s="29"/>
      <c r="B259" s="29"/>
      <c r="C259" s="30"/>
      <c r="D259" s="31"/>
      <c r="E259" s="32"/>
      <c r="F259" s="33"/>
      <c r="G259" s="33"/>
      <c r="H259" s="33"/>
      <c r="I259" s="34"/>
      <c r="J259" s="35"/>
      <c r="K259" s="34"/>
      <c r="L259" s="34"/>
      <c r="M259" s="259"/>
      <c r="N259" s="4"/>
      <c r="O259" s="259"/>
      <c r="P259" s="4"/>
      <c r="Q259" s="259"/>
      <c r="R259" s="4"/>
      <c r="S259" s="259"/>
      <c r="T259" s="4"/>
      <c r="U259" s="259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</row>
    <row r="260" spans="1:39" x14ac:dyDescent="0.2">
      <c r="A260" s="29"/>
      <c r="B260" s="29"/>
      <c r="C260" s="30"/>
      <c r="D260" s="31"/>
      <c r="E260" s="32"/>
      <c r="F260" s="33"/>
      <c r="G260" s="33"/>
      <c r="H260" s="33"/>
      <c r="I260" s="34"/>
      <c r="J260" s="35"/>
      <c r="K260" s="34"/>
      <c r="L260" s="34"/>
      <c r="M260" s="259"/>
      <c r="N260" s="4"/>
      <c r="O260" s="259"/>
      <c r="P260" s="4"/>
      <c r="Q260" s="259"/>
      <c r="R260" s="4"/>
      <c r="S260" s="259"/>
      <c r="T260" s="4"/>
      <c r="U260" s="259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</row>
    <row r="261" spans="1:39" x14ac:dyDescent="0.2">
      <c r="A261" s="29"/>
      <c r="B261" s="29"/>
      <c r="C261" s="30"/>
      <c r="D261" s="31"/>
      <c r="E261" s="32"/>
      <c r="F261" s="33"/>
      <c r="G261" s="33"/>
      <c r="H261" s="33"/>
      <c r="I261" s="34"/>
      <c r="J261" s="35"/>
      <c r="K261" s="34"/>
      <c r="L261" s="34"/>
      <c r="M261" s="259"/>
      <c r="N261" s="4"/>
      <c r="O261" s="259"/>
      <c r="P261" s="4"/>
      <c r="Q261" s="259"/>
      <c r="R261" s="4"/>
      <c r="S261" s="259"/>
      <c r="T261" s="4"/>
      <c r="U261" s="259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</row>
    <row r="262" spans="1:39" x14ac:dyDescent="0.2">
      <c r="A262" s="29"/>
      <c r="B262" s="29"/>
      <c r="C262" s="30"/>
      <c r="D262" s="31"/>
      <c r="E262" s="32"/>
      <c r="F262" s="33"/>
      <c r="G262" s="33"/>
      <c r="H262" s="33"/>
      <c r="I262" s="34"/>
      <c r="J262" s="35"/>
      <c r="K262" s="34"/>
      <c r="L262" s="34"/>
      <c r="M262" s="259"/>
      <c r="N262" s="4"/>
      <c r="O262" s="259"/>
      <c r="P262" s="4"/>
      <c r="Q262" s="259"/>
      <c r="R262" s="4"/>
      <c r="S262" s="259"/>
      <c r="T262" s="4"/>
      <c r="U262" s="259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</row>
    <row r="263" spans="1:39" x14ac:dyDescent="0.2">
      <c r="A263" s="29"/>
      <c r="B263" s="29"/>
      <c r="C263" s="30"/>
      <c r="D263" s="31"/>
      <c r="E263" s="32"/>
      <c r="F263" s="33"/>
      <c r="G263" s="33"/>
      <c r="H263" s="33"/>
      <c r="I263" s="34"/>
      <c r="J263" s="35"/>
      <c r="K263" s="34"/>
      <c r="L263" s="34"/>
      <c r="M263" s="259"/>
      <c r="N263" s="4"/>
      <c r="O263" s="259"/>
      <c r="P263" s="4"/>
      <c r="Q263" s="259"/>
      <c r="R263" s="4"/>
      <c r="S263" s="259"/>
      <c r="T263" s="4"/>
      <c r="U263" s="259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</row>
    <row r="264" spans="1:39" x14ac:dyDescent="0.2">
      <c r="A264" s="29"/>
      <c r="B264" s="29"/>
      <c r="C264" s="30"/>
      <c r="D264" s="31"/>
      <c r="E264" s="32"/>
      <c r="F264" s="33"/>
      <c r="G264" s="33"/>
      <c r="H264" s="33"/>
      <c r="I264" s="34"/>
      <c r="J264" s="35"/>
      <c r="K264" s="34"/>
      <c r="L264" s="34"/>
      <c r="M264" s="259"/>
      <c r="N264" s="4"/>
      <c r="O264" s="259"/>
      <c r="P264" s="4"/>
      <c r="Q264" s="259"/>
      <c r="R264" s="4"/>
      <c r="S264" s="259"/>
      <c r="T264" s="4"/>
      <c r="U264" s="259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</row>
    <row r="265" spans="1:39" x14ac:dyDescent="0.2">
      <c r="A265" s="29"/>
      <c r="B265" s="29"/>
      <c r="C265" s="30"/>
      <c r="D265" s="31"/>
      <c r="E265" s="32"/>
      <c r="F265" s="33"/>
      <c r="G265" s="33"/>
      <c r="H265" s="33"/>
      <c r="I265" s="34"/>
      <c r="J265" s="35"/>
      <c r="K265" s="34"/>
      <c r="L265" s="34"/>
      <c r="M265" s="259"/>
      <c r="N265" s="4"/>
      <c r="O265" s="259"/>
      <c r="P265" s="4"/>
      <c r="Q265" s="259"/>
      <c r="R265" s="4"/>
      <c r="S265" s="259"/>
      <c r="T265" s="4"/>
      <c r="U265" s="259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</row>
    <row r="266" spans="1:39" x14ac:dyDescent="0.2">
      <c r="A266" s="29"/>
      <c r="B266" s="29"/>
      <c r="C266" s="30"/>
      <c r="D266" s="31"/>
      <c r="E266" s="32"/>
      <c r="F266" s="33"/>
      <c r="G266" s="33"/>
      <c r="H266" s="33"/>
      <c r="I266" s="34"/>
      <c r="J266" s="35"/>
      <c r="K266" s="34"/>
      <c r="L266" s="34"/>
      <c r="M266" s="259"/>
      <c r="N266" s="4"/>
      <c r="O266" s="259"/>
      <c r="P266" s="4"/>
      <c r="Q266" s="259"/>
      <c r="R266" s="4"/>
      <c r="S266" s="259"/>
      <c r="T266" s="4"/>
      <c r="U266" s="259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</row>
    <row r="267" spans="1:39" x14ac:dyDescent="0.2">
      <c r="A267" s="29"/>
      <c r="B267" s="29"/>
      <c r="C267" s="30"/>
      <c r="D267" s="31"/>
      <c r="E267" s="32"/>
      <c r="F267" s="33"/>
      <c r="G267" s="33"/>
      <c r="H267" s="33"/>
      <c r="I267" s="34"/>
      <c r="J267" s="35"/>
      <c r="K267" s="34"/>
      <c r="L267" s="34"/>
      <c r="M267" s="259"/>
      <c r="N267" s="4"/>
      <c r="O267" s="259"/>
      <c r="P267" s="4"/>
      <c r="Q267" s="259"/>
      <c r="R267" s="4"/>
      <c r="S267" s="259"/>
      <c r="T267" s="4"/>
      <c r="U267" s="259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</row>
    <row r="268" spans="1:39" x14ac:dyDescent="0.2">
      <c r="A268" s="29"/>
      <c r="B268" s="29"/>
      <c r="C268" s="30"/>
      <c r="D268" s="31"/>
      <c r="E268" s="32"/>
      <c r="F268" s="33"/>
      <c r="G268" s="33"/>
      <c r="H268" s="33"/>
      <c r="I268" s="34"/>
      <c r="J268" s="35"/>
      <c r="K268" s="34"/>
      <c r="L268" s="34"/>
      <c r="M268" s="259"/>
      <c r="N268" s="4"/>
      <c r="O268" s="259"/>
      <c r="P268" s="4"/>
      <c r="Q268" s="259"/>
      <c r="R268" s="4"/>
      <c r="S268" s="259"/>
      <c r="T268" s="4"/>
      <c r="U268" s="259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</row>
    <row r="269" spans="1:39" x14ac:dyDescent="0.2">
      <c r="A269" s="29"/>
      <c r="B269" s="29"/>
      <c r="C269" s="30"/>
      <c r="D269" s="31"/>
      <c r="E269" s="32"/>
      <c r="F269" s="33"/>
      <c r="G269" s="33"/>
      <c r="H269" s="33"/>
      <c r="I269" s="34"/>
      <c r="J269" s="35"/>
      <c r="K269" s="34"/>
      <c r="L269" s="34"/>
      <c r="M269" s="259"/>
      <c r="N269" s="4"/>
      <c r="O269" s="259"/>
      <c r="P269" s="4"/>
      <c r="Q269" s="259"/>
      <c r="R269" s="4"/>
      <c r="S269" s="259"/>
      <c r="T269" s="4"/>
      <c r="U269" s="259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</row>
    <row r="270" spans="1:39" x14ac:dyDescent="0.2">
      <c r="A270" s="29"/>
      <c r="B270" s="29"/>
      <c r="C270" s="30"/>
      <c r="D270" s="31"/>
      <c r="E270" s="32"/>
      <c r="F270" s="33"/>
      <c r="G270" s="33"/>
      <c r="H270" s="33"/>
      <c r="I270" s="34"/>
      <c r="J270" s="35"/>
      <c r="K270" s="34"/>
      <c r="L270" s="34"/>
      <c r="M270" s="259"/>
      <c r="N270" s="4"/>
      <c r="O270" s="259"/>
      <c r="P270" s="4"/>
      <c r="Q270" s="259"/>
      <c r="R270" s="4"/>
      <c r="S270" s="259"/>
      <c r="T270" s="4"/>
      <c r="U270" s="259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</row>
    <row r="271" spans="1:39" x14ac:dyDescent="0.2">
      <c r="A271" s="29"/>
      <c r="B271" s="29"/>
      <c r="C271" s="30"/>
      <c r="D271" s="31"/>
      <c r="E271" s="32"/>
      <c r="F271" s="33"/>
      <c r="G271" s="33"/>
      <c r="H271" s="33"/>
      <c r="I271" s="34"/>
      <c r="J271" s="35"/>
      <c r="K271" s="34"/>
      <c r="L271" s="34"/>
      <c r="M271" s="259"/>
      <c r="N271" s="4"/>
      <c r="O271" s="259"/>
      <c r="P271" s="4"/>
      <c r="Q271" s="259"/>
      <c r="R271" s="4"/>
      <c r="S271" s="259"/>
      <c r="T271" s="4"/>
      <c r="U271" s="259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</row>
    <row r="272" spans="1:39" x14ac:dyDescent="0.2">
      <c r="A272" s="29"/>
      <c r="B272" s="29"/>
      <c r="C272" s="30"/>
      <c r="D272" s="31"/>
      <c r="E272" s="32"/>
      <c r="F272" s="33"/>
      <c r="G272" s="33"/>
      <c r="H272" s="33"/>
      <c r="I272" s="34"/>
      <c r="J272" s="35"/>
      <c r="K272" s="34"/>
      <c r="L272" s="34"/>
      <c r="M272" s="259"/>
      <c r="N272" s="4"/>
      <c r="O272" s="259"/>
      <c r="P272" s="4"/>
      <c r="Q272" s="259"/>
      <c r="R272" s="4"/>
      <c r="S272" s="259"/>
      <c r="T272" s="4"/>
      <c r="U272" s="259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</row>
    <row r="273" spans="1:39" x14ac:dyDescent="0.2">
      <c r="A273" s="29"/>
      <c r="B273" s="29"/>
      <c r="C273" s="30"/>
      <c r="D273" s="31"/>
      <c r="E273" s="32"/>
      <c r="F273" s="33"/>
      <c r="G273" s="33"/>
      <c r="H273" s="33"/>
      <c r="I273" s="34"/>
      <c r="J273" s="35"/>
      <c r="K273" s="34"/>
      <c r="L273" s="34"/>
      <c r="M273" s="259"/>
      <c r="N273" s="4"/>
      <c r="O273" s="259"/>
      <c r="P273" s="4"/>
      <c r="Q273" s="259"/>
      <c r="R273" s="4"/>
      <c r="S273" s="259"/>
      <c r="T273" s="4"/>
      <c r="U273" s="259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</row>
    <row r="274" spans="1:39" x14ac:dyDescent="0.2">
      <c r="A274" s="29"/>
      <c r="B274" s="29"/>
      <c r="C274" s="30"/>
      <c r="D274" s="31"/>
      <c r="E274" s="32"/>
      <c r="F274" s="33"/>
      <c r="G274" s="33"/>
      <c r="H274" s="33"/>
      <c r="I274" s="34"/>
      <c r="J274" s="35"/>
      <c r="K274" s="34"/>
      <c r="L274" s="34"/>
      <c r="M274" s="259"/>
      <c r="N274" s="4"/>
      <c r="O274" s="259"/>
      <c r="P274" s="4"/>
      <c r="Q274" s="259"/>
      <c r="R274" s="4"/>
      <c r="S274" s="259"/>
      <c r="T274" s="4"/>
      <c r="U274" s="259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</row>
    <row r="275" spans="1:39" x14ac:dyDescent="0.2">
      <c r="A275" s="29"/>
      <c r="B275" s="29"/>
      <c r="C275" s="30"/>
      <c r="D275" s="31"/>
      <c r="E275" s="32"/>
      <c r="F275" s="33"/>
      <c r="G275" s="33"/>
      <c r="H275" s="33"/>
      <c r="I275" s="34"/>
      <c r="J275" s="35"/>
      <c r="K275" s="34"/>
      <c r="L275" s="34"/>
      <c r="M275" s="259"/>
      <c r="N275" s="4"/>
      <c r="O275" s="259"/>
      <c r="P275" s="4"/>
      <c r="Q275" s="259"/>
      <c r="R275" s="4"/>
      <c r="S275" s="259"/>
      <c r="T275" s="4"/>
      <c r="U275" s="259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</row>
    <row r="276" spans="1:39" x14ac:dyDescent="0.2">
      <c r="A276" s="29"/>
      <c r="B276" s="29"/>
      <c r="C276" s="30"/>
      <c r="D276" s="31"/>
      <c r="E276" s="32"/>
      <c r="F276" s="33"/>
      <c r="G276" s="33"/>
      <c r="H276" s="33"/>
      <c r="I276" s="34"/>
      <c r="J276" s="35"/>
      <c r="K276" s="34"/>
      <c r="L276" s="34"/>
      <c r="M276" s="259"/>
      <c r="N276" s="4"/>
      <c r="O276" s="259"/>
      <c r="P276" s="4"/>
      <c r="Q276" s="259"/>
      <c r="R276" s="4"/>
      <c r="S276" s="259"/>
      <c r="T276" s="4"/>
      <c r="U276" s="259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</row>
    <row r="277" spans="1:39" x14ac:dyDescent="0.2">
      <c r="A277" s="29"/>
      <c r="B277" s="29"/>
      <c r="C277" s="30"/>
      <c r="D277" s="31"/>
      <c r="E277" s="32"/>
      <c r="F277" s="33"/>
      <c r="G277" s="33"/>
      <c r="H277" s="33"/>
      <c r="I277" s="34"/>
      <c r="J277" s="35"/>
      <c r="K277" s="34"/>
      <c r="L277" s="34"/>
      <c r="M277" s="259"/>
      <c r="N277" s="4"/>
      <c r="O277" s="259"/>
      <c r="P277" s="4"/>
      <c r="Q277" s="259"/>
      <c r="R277" s="4"/>
      <c r="S277" s="259"/>
      <c r="T277" s="4"/>
      <c r="U277" s="259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</row>
    <row r="278" spans="1:39" x14ac:dyDescent="0.2">
      <c r="A278" s="29"/>
      <c r="B278" s="29"/>
      <c r="C278" s="30"/>
      <c r="D278" s="31"/>
      <c r="E278" s="32"/>
      <c r="F278" s="33"/>
      <c r="G278" s="33"/>
      <c r="H278" s="33"/>
      <c r="I278" s="34"/>
      <c r="J278" s="35"/>
      <c r="K278" s="34"/>
      <c r="L278" s="34"/>
      <c r="M278" s="259"/>
      <c r="N278" s="4"/>
      <c r="O278" s="259"/>
      <c r="P278" s="4"/>
      <c r="Q278" s="259"/>
      <c r="R278" s="4"/>
      <c r="S278" s="259"/>
      <c r="T278" s="4"/>
      <c r="U278" s="259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</row>
    <row r="279" spans="1:39" x14ac:dyDescent="0.2">
      <c r="A279" s="29"/>
      <c r="B279" s="29"/>
      <c r="C279" s="30"/>
      <c r="D279" s="31"/>
      <c r="E279" s="32"/>
      <c r="F279" s="33"/>
      <c r="G279" s="33"/>
      <c r="H279" s="33"/>
      <c r="I279" s="34"/>
      <c r="J279" s="35"/>
      <c r="K279" s="34"/>
      <c r="L279" s="34"/>
      <c r="M279" s="259"/>
      <c r="N279" s="4"/>
      <c r="O279" s="259"/>
      <c r="P279" s="4"/>
      <c r="Q279" s="259"/>
      <c r="R279" s="4"/>
      <c r="S279" s="259"/>
      <c r="T279" s="4"/>
      <c r="U279" s="259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</row>
    <row r="280" spans="1:39" x14ac:dyDescent="0.2">
      <c r="A280" s="29"/>
      <c r="B280" s="29"/>
      <c r="C280" s="30"/>
      <c r="D280" s="31"/>
      <c r="E280" s="32"/>
      <c r="F280" s="33"/>
      <c r="G280" s="33"/>
      <c r="H280" s="33"/>
      <c r="I280" s="34"/>
      <c r="J280" s="35"/>
      <c r="K280" s="34"/>
      <c r="L280" s="34"/>
      <c r="M280" s="259"/>
      <c r="N280" s="4"/>
      <c r="O280" s="259"/>
      <c r="P280" s="4"/>
      <c r="Q280" s="259"/>
      <c r="R280" s="4"/>
      <c r="S280" s="259"/>
      <c r="T280" s="4"/>
      <c r="U280" s="259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</row>
    <row r="281" spans="1:39" x14ac:dyDescent="0.2">
      <c r="A281" s="29"/>
      <c r="B281" s="29"/>
      <c r="C281" s="30"/>
      <c r="D281" s="31"/>
      <c r="E281" s="32"/>
      <c r="F281" s="33"/>
      <c r="G281" s="33"/>
      <c r="H281" s="33"/>
      <c r="I281" s="34"/>
      <c r="J281" s="35"/>
      <c r="K281" s="34"/>
      <c r="L281" s="34"/>
      <c r="M281" s="259"/>
      <c r="N281" s="4"/>
      <c r="O281" s="259"/>
      <c r="P281" s="4"/>
      <c r="Q281" s="259"/>
      <c r="R281" s="4"/>
      <c r="S281" s="259"/>
      <c r="T281" s="4"/>
      <c r="U281" s="259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</row>
    <row r="282" spans="1:39" x14ac:dyDescent="0.2">
      <c r="A282" s="29"/>
      <c r="B282" s="29"/>
      <c r="C282" s="30"/>
      <c r="D282" s="31"/>
      <c r="E282" s="32"/>
      <c r="F282" s="33"/>
      <c r="G282" s="33"/>
      <c r="H282" s="33"/>
      <c r="I282" s="34"/>
      <c r="J282" s="35"/>
      <c r="K282" s="34"/>
      <c r="L282" s="34"/>
      <c r="M282" s="259"/>
      <c r="N282" s="4"/>
      <c r="O282" s="259"/>
      <c r="P282" s="4"/>
      <c r="Q282" s="259"/>
      <c r="R282" s="4"/>
      <c r="S282" s="259"/>
      <c r="T282" s="4"/>
      <c r="U282" s="259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</row>
    <row r="283" spans="1:39" x14ac:dyDescent="0.2">
      <c r="A283" s="29"/>
      <c r="B283" s="29"/>
      <c r="C283" s="30"/>
      <c r="D283" s="31"/>
      <c r="E283" s="32"/>
      <c r="F283" s="33"/>
      <c r="G283" s="33"/>
      <c r="H283" s="33"/>
      <c r="I283" s="34"/>
      <c r="J283" s="35"/>
      <c r="K283" s="34"/>
      <c r="L283" s="34"/>
      <c r="M283" s="259"/>
      <c r="N283" s="4"/>
      <c r="O283" s="259"/>
      <c r="P283" s="4"/>
      <c r="Q283" s="259"/>
      <c r="R283" s="4"/>
      <c r="S283" s="259"/>
      <c r="T283" s="4"/>
      <c r="U283" s="259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</row>
    <row r="284" spans="1:39" x14ac:dyDescent="0.2">
      <c r="A284" s="29"/>
      <c r="B284" s="29"/>
      <c r="C284" s="30"/>
      <c r="D284" s="31"/>
      <c r="E284" s="32"/>
      <c r="F284" s="33"/>
      <c r="G284" s="33"/>
      <c r="H284" s="33"/>
      <c r="I284" s="34"/>
      <c r="J284" s="35"/>
      <c r="K284" s="34"/>
      <c r="L284" s="34"/>
      <c r="M284" s="259"/>
      <c r="N284" s="4"/>
      <c r="O284" s="259"/>
      <c r="P284" s="4"/>
      <c r="Q284" s="259"/>
      <c r="R284" s="4"/>
      <c r="S284" s="259"/>
      <c r="T284" s="4"/>
      <c r="U284" s="259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</row>
    <row r="285" spans="1:39" x14ac:dyDescent="0.2">
      <c r="A285" s="29"/>
      <c r="B285" s="29"/>
      <c r="C285" s="30"/>
      <c r="D285" s="31"/>
      <c r="E285" s="32"/>
      <c r="F285" s="33"/>
      <c r="G285" s="33"/>
      <c r="H285" s="33"/>
      <c r="I285" s="34"/>
      <c r="J285" s="35"/>
      <c r="K285" s="34"/>
      <c r="L285" s="34"/>
      <c r="M285" s="259"/>
      <c r="N285" s="4"/>
      <c r="O285" s="259"/>
      <c r="P285" s="4"/>
      <c r="Q285" s="259"/>
      <c r="R285" s="4"/>
      <c r="S285" s="259"/>
      <c r="T285" s="4"/>
      <c r="U285" s="259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</row>
    <row r="286" spans="1:39" x14ac:dyDescent="0.2">
      <c r="A286" s="29"/>
      <c r="B286" s="29"/>
      <c r="C286" s="30"/>
      <c r="D286" s="31"/>
      <c r="E286" s="32"/>
      <c r="F286" s="33"/>
      <c r="G286" s="33"/>
      <c r="H286" s="33"/>
      <c r="I286" s="34"/>
      <c r="J286" s="35"/>
      <c r="K286" s="34"/>
      <c r="L286" s="34"/>
      <c r="M286" s="259"/>
      <c r="N286" s="4"/>
      <c r="O286" s="259"/>
      <c r="P286" s="4"/>
      <c r="Q286" s="259"/>
      <c r="R286" s="4"/>
      <c r="S286" s="259"/>
      <c r="T286" s="4"/>
      <c r="U286" s="259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</row>
    <row r="287" spans="1:39" x14ac:dyDescent="0.2">
      <c r="A287" s="29"/>
      <c r="B287" s="29"/>
      <c r="C287" s="30"/>
      <c r="D287" s="31"/>
      <c r="E287" s="32"/>
      <c r="F287" s="33"/>
      <c r="G287" s="33"/>
      <c r="H287" s="33"/>
      <c r="I287" s="34"/>
      <c r="J287" s="35"/>
      <c r="K287" s="34"/>
      <c r="L287" s="34"/>
      <c r="M287" s="259"/>
      <c r="N287" s="4"/>
      <c r="O287" s="259"/>
      <c r="P287" s="4"/>
      <c r="Q287" s="259"/>
      <c r="R287" s="4"/>
      <c r="S287" s="259"/>
      <c r="T287" s="4"/>
      <c r="U287" s="259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</row>
    <row r="288" spans="1:39" x14ac:dyDescent="0.2">
      <c r="A288" s="29"/>
      <c r="B288" s="29"/>
      <c r="C288" s="30"/>
      <c r="D288" s="31"/>
      <c r="E288" s="32"/>
      <c r="F288" s="33"/>
      <c r="G288" s="33"/>
      <c r="H288" s="33"/>
      <c r="I288" s="34"/>
      <c r="J288" s="35"/>
      <c r="K288" s="34"/>
      <c r="L288" s="34"/>
      <c r="M288" s="259"/>
      <c r="N288" s="4"/>
      <c r="O288" s="259"/>
      <c r="P288" s="4"/>
      <c r="Q288" s="259"/>
      <c r="R288" s="4"/>
      <c r="S288" s="259"/>
      <c r="T288" s="4"/>
      <c r="U288" s="259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</row>
    <row r="289" spans="1:39" x14ac:dyDescent="0.2">
      <c r="A289" s="29"/>
      <c r="B289" s="29"/>
      <c r="C289" s="30"/>
      <c r="D289" s="31"/>
      <c r="E289" s="32"/>
      <c r="F289" s="33"/>
      <c r="G289" s="33"/>
      <c r="H289" s="33"/>
      <c r="I289" s="34"/>
      <c r="J289" s="35"/>
      <c r="K289" s="34"/>
      <c r="L289" s="34"/>
      <c r="M289" s="259"/>
      <c r="N289" s="4"/>
      <c r="O289" s="259"/>
      <c r="P289" s="4"/>
      <c r="Q289" s="259"/>
      <c r="R289" s="4"/>
      <c r="S289" s="259"/>
      <c r="T289" s="4"/>
      <c r="U289" s="259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</row>
    <row r="290" spans="1:39" x14ac:dyDescent="0.2">
      <c r="A290" s="29"/>
      <c r="B290" s="29"/>
      <c r="C290" s="30"/>
      <c r="D290" s="31"/>
      <c r="E290" s="32"/>
      <c r="F290" s="33"/>
      <c r="G290" s="33"/>
      <c r="H290" s="33"/>
      <c r="I290" s="34"/>
      <c r="J290" s="35"/>
      <c r="K290" s="34"/>
      <c r="L290" s="34"/>
      <c r="M290" s="259"/>
      <c r="N290" s="4"/>
      <c r="O290" s="259"/>
      <c r="P290" s="4"/>
      <c r="Q290" s="259"/>
      <c r="R290" s="4"/>
      <c r="S290" s="259"/>
      <c r="T290" s="4"/>
      <c r="U290" s="259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</row>
    <row r="291" spans="1:39" x14ac:dyDescent="0.2">
      <c r="A291" s="29"/>
      <c r="B291" s="29"/>
      <c r="C291" s="30"/>
      <c r="D291" s="31"/>
      <c r="E291" s="32"/>
      <c r="F291" s="33"/>
      <c r="G291" s="33"/>
      <c r="H291" s="33"/>
      <c r="I291" s="34"/>
      <c r="J291" s="35"/>
      <c r="K291" s="34"/>
      <c r="L291" s="34"/>
      <c r="M291" s="259"/>
      <c r="N291" s="4"/>
      <c r="O291" s="259"/>
      <c r="P291" s="4"/>
      <c r="Q291" s="259"/>
      <c r="R291" s="4"/>
      <c r="S291" s="259"/>
      <c r="T291" s="4"/>
      <c r="U291" s="259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</row>
    <row r="292" spans="1:39" x14ac:dyDescent="0.2">
      <c r="A292" s="29"/>
      <c r="B292" s="29"/>
      <c r="C292" s="30"/>
      <c r="D292" s="31"/>
      <c r="E292" s="32"/>
      <c r="F292" s="33"/>
      <c r="G292" s="33"/>
      <c r="H292" s="33"/>
      <c r="I292" s="34"/>
      <c r="J292" s="35"/>
      <c r="K292" s="34"/>
      <c r="L292" s="34"/>
      <c r="M292" s="259"/>
      <c r="N292" s="4"/>
      <c r="O292" s="259"/>
      <c r="P292" s="4"/>
      <c r="Q292" s="259"/>
      <c r="R292" s="4"/>
      <c r="S292" s="259"/>
      <c r="T292" s="4"/>
      <c r="U292" s="259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</row>
    <row r="293" spans="1:39" x14ac:dyDescent="0.2">
      <c r="A293" s="29"/>
      <c r="B293" s="29"/>
      <c r="C293" s="30"/>
      <c r="D293" s="31"/>
      <c r="E293" s="32"/>
      <c r="F293" s="33"/>
      <c r="G293" s="33"/>
      <c r="H293" s="33"/>
      <c r="I293" s="34"/>
      <c r="J293" s="35"/>
      <c r="K293" s="34"/>
      <c r="L293" s="34"/>
      <c r="M293" s="259"/>
      <c r="N293" s="4"/>
      <c r="O293" s="259"/>
      <c r="P293" s="4"/>
      <c r="Q293" s="259"/>
      <c r="R293" s="4"/>
      <c r="S293" s="259"/>
      <c r="T293" s="4"/>
      <c r="U293" s="259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</row>
    <row r="294" spans="1:39" x14ac:dyDescent="0.2">
      <c r="A294" s="29"/>
      <c r="B294" s="29"/>
      <c r="C294" s="30"/>
      <c r="D294" s="31"/>
      <c r="E294" s="32"/>
      <c r="F294" s="33"/>
      <c r="G294" s="33"/>
      <c r="H294" s="33"/>
      <c r="I294" s="34"/>
      <c r="J294" s="35"/>
      <c r="K294" s="34"/>
      <c r="L294" s="34"/>
      <c r="M294" s="259"/>
      <c r="N294" s="4"/>
      <c r="O294" s="259"/>
      <c r="P294" s="4"/>
      <c r="Q294" s="259"/>
      <c r="R294" s="4"/>
      <c r="S294" s="259"/>
      <c r="T294" s="4"/>
      <c r="U294" s="259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</row>
    <row r="295" spans="1:39" x14ac:dyDescent="0.2">
      <c r="A295" s="29"/>
      <c r="B295" s="29"/>
      <c r="C295" s="30"/>
      <c r="D295" s="31"/>
      <c r="E295" s="32"/>
      <c r="F295" s="33"/>
      <c r="G295" s="33"/>
      <c r="H295" s="33"/>
      <c r="I295" s="34"/>
      <c r="J295" s="35"/>
      <c r="K295" s="34"/>
      <c r="L295" s="34"/>
      <c r="M295" s="259"/>
      <c r="N295" s="4"/>
      <c r="O295" s="259"/>
      <c r="P295" s="4"/>
      <c r="Q295" s="259"/>
      <c r="R295" s="4"/>
      <c r="S295" s="259"/>
      <c r="T295" s="4"/>
      <c r="U295" s="259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</row>
    <row r="296" spans="1:39" x14ac:dyDescent="0.2">
      <c r="A296" s="29"/>
      <c r="B296" s="29"/>
      <c r="C296" s="30"/>
      <c r="D296" s="31"/>
      <c r="E296" s="32"/>
      <c r="F296" s="33"/>
      <c r="G296" s="33"/>
      <c r="H296" s="33"/>
      <c r="I296" s="34"/>
      <c r="J296" s="35"/>
      <c r="K296" s="34"/>
      <c r="L296" s="34"/>
      <c r="M296" s="259"/>
      <c r="N296" s="4"/>
      <c r="O296" s="259"/>
      <c r="P296" s="4"/>
      <c r="Q296" s="259"/>
      <c r="R296" s="4"/>
      <c r="S296" s="259"/>
      <c r="T296" s="4"/>
      <c r="U296" s="259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</row>
    <row r="297" spans="1:39" x14ac:dyDescent="0.2">
      <c r="A297" s="29"/>
      <c r="B297" s="29"/>
      <c r="C297" s="30"/>
      <c r="D297" s="31"/>
      <c r="E297" s="32"/>
      <c r="F297" s="33"/>
      <c r="G297" s="33"/>
      <c r="H297" s="33"/>
      <c r="I297" s="34"/>
      <c r="J297" s="35"/>
      <c r="K297" s="34"/>
      <c r="L297" s="34"/>
      <c r="M297" s="259"/>
      <c r="N297" s="4"/>
      <c r="O297" s="259"/>
      <c r="P297" s="4"/>
      <c r="Q297" s="259"/>
      <c r="R297" s="4"/>
      <c r="S297" s="259"/>
      <c r="T297" s="4"/>
      <c r="U297" s="259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</row>
    <row r="298" spans="1:39" x14ac:dyDescent="0.2">
      <c r="A298" s="29"/>
      <c r="B298" s="29"/>
      <c r="C298" s="30"/>
      <c r="D298" s="31"/>
      <c r="E298" s="32"/>
      <c r="F298" s="33"/>
      <c r="G298" s="33"/>
      <c r="H298" s="33"/>
      <c r="I298" s="34"/>
      <c r="J298" s="35"/>
      <c r="K298" s="34"/>
      <c r="L298" s="34"/>
      <c r="M298" s="259"/>
      <c r="N298" s="4"/>
      <c r="O298" s="259"/>
      <c r="P298" s="4"/>
      <c r="Q298" s="259"/>
      <c r="R298" s="4"/>
      <c r="S298" s="259"/>
      <c r="T298" s="4"/>
      <c r="U298" s="259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</row>
    <row r="299" spans="1:39" x14ac:dyDescent="0.2">
      <c r="A299" s="29"/>
      <c r="B299" s="29"/>
      <c r="C299" s="30"/>
      <c r="D299" s="31"/>
      <c r="E299" s="32"/>
      <c r="F299" s="33"/>
      <c r="G299" s="33"/>
      <c r="H299" s="33"/>
      <c r="I299" s="34"/>
      <c r="J299" s="35"/>
      <c r="K299" s="34"/>
      <c r="L299" s="34"/>
      <c r="M299" s="259"/>
      <c r="N299" s="4"/>
      <c r="O299" s="259"/>
      <c r="P299" s="4"/>
      <c r="Q299" s="259"/>
      <c r="R299" s="4"/>
      <c r="S299" s="259"/>
      <c r="T299" s="4"/>
      <c r="U299" s="259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</row>
    <row r="300" spans="1:39" x14ac:dyDescent="0.2">
      <c r="A300" s="29"/>
      <c r="B300" s="29"/>
      <c r="C300" s="30"/>
      <c r="D300" s="31"/>
      <c r="E300" s="32"/>
      <c r="F300" s="33"/>
      <c r="G300" s="33"/>
      <c r="H300" s="33"/>
      <c r="I300" s="34"/>
      <c r="J300" s="35"/>
      <c r="K300" s="34"/>
      <c r="L300" s="34"/>
      <c r="M300" s="259"/>
      <c r="N300" s="4"/>
      <c r="O300" s="259"/>
      <c r="P300" s="4"/>
      <c r="Q300" s="259"/>
      <c r="R300" s="4"/>
      <c r="S300" s="259"/>
      <c r="T300" s="4"/>
      <c r="U300" s="259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</row>
    <row r="301" spans="1:39" x14ac:dyDescent="0.2">
      <c r="A301" s="29"/>
      <c r="B301" s="29"/>
      <c r="C301" s="30"/>
      <c r="D301" s="31"/>
      <c r="E301" s="32"/>
      <c r="F301" s="33"/>
      <c r="G301" s="33"/>
      <c r="H301" s="33"/>
      <c r="I301" s="34"/>
      <c r="J301" s="35"/>
      <c r="K301" s="34"/>
      <c r="L301" s="34"/>
      <c r="M301" s="259"/>
      <c r="N301" s="4"/>
      <c r="O301" s="259"/>
      <c r="P301" s="4"/>
      <c r="Q301" s="259"/>
      <c r="R301" s="4"/>
      <c r="S301" s="259"/>
      <c r="T301" s="4"/>
      <c r="U301" s="259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</row>
    <row r="302" spans="1:39" x14ac:dyDescent="0.2">
      <c r="A302" s="29"/>
      <c r="B302" s="29"/>
      <c r="C302" s="30"/>
      <c r="D302" s="31"/>
      <c r="E302" s="32"/>
      <c r="F302" s="33"/>
      <c r="G302" s="33"/>
      <c r="H302" s="33"/>
      <c r="I302" s="34"/>
      <c r="J302" s="35"/>
      <c r="K302" s="34"/>
      <c r="L302" s="34"/>
      <c r="M302" s="259"/>
      <c r="N302" s="4"/>
      <c r="O302" s="259"/>
      <c r="P302" s="4"/>
      <c r="Q302" s="259"/>
      <c r="R302" s="4"/>
      <c r="S302" s="259"/>
      <c r="T302" s="4"/>
      <c r="U302" s="259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</row>
    <row r="303" spans="1:39" x14ac:dyDescent="0.2">
      <c r="A303" s="29"/>
      <c r="B303" s="29"/>
      <c r="C303" s="30"/>
      <c r="D303" s="31"/>
      <c r="E303" s="32"/>
      <c r="F303" s="33"/>
      <c r="G303" s="33"/>
      <c r="H303" s="33"/>
      <c r="I303" s="34"/>
      <c r="J303" s="35"/>
      <c r="K303" s="34"/>
      <c r="L303" s="34"/>
      <c r="M303" s="259"/>
      <c r="N303" s="4"/>
      <c r="O303" s="259"/>
      <c r="P303" s="4"/>
      <c r="Q303" s="259"/>
      <c r="R303" s="4"/>
      <c r="S303" s="259"/>
      <c r="T303" s="4"/>
      <c r="U303" s="259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</row>
    <row r="304" spans="1:39" x14ac:dyDescent="0.2">
      <c r="A304" s="29"/>
      <c r="B304" s="29"/>
      <c r="C304" s="30"/>
      <c r="D304" s="31"/>
      <c r="E304" s="32"/>
      <c r="F304" s="33"/>
      <c r="G304" s="33"/>
      <c r="H304" s="33"/>
      <c r="I304" s="34"/>
      <c r="J304" s="35"/>
      <c r="K304" s="34"/>
      <c r="L304" s="34"/>
      <c r="M304" s="259"/>
      <c r="N304" s="4"/>
      <c r="O304" s="259"/>
      <c r="P304" s="4"/>
      <c r="Q304" s="259"/>
      <c r="R304" s="4"/>
      <c r="S304" s="259"/>
      <c r="T304" s="4"/>
      <c r="U304" s="259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</row>
    <row r="305" spans="1:39" x14ac:dyDescent="0.2">
      <c r="A305" s="29"/>
      <c r="B305" s="29"/>
      <c r="C305" s="30"/>
      <c r="D305" s="31"/>
      <c r="E305" s="32"/>
      <c r="F305" s="33"/>
      <c r="G305" s="33"/>
      <c r="H305" s="33"/>
      <c r="I305" s="34"/>
      <c r="J305" s="35"/>
      <c r="K305" s="34"/>
      <c r="L305" s="34"/>
      <c r="M305" s="259"/>
      <c r="N305" s="4"/>
      <c r="O305" s="259"/>
      <c r="P305" s="4"/>
      <c r="Q305" s="259"/>
      <c r="R305" s="4"/>
      <c r="S305" s="259"/>
      <c r="T305" s="4"/>
      <c r="U305" s="259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</row>
    <row r="306" spans="1:39" x14ac:dyDescent="0.2">
      <c r="A306" s="29"/>
      <c r="B306" s="29"/>
      <c r="C306" s="30"/>
      <c r="D306" s="31"/>
      <c r="E306" s="32"/>
      <c r="F306" s="33"/>
      <c r="G306" s="33"/>
      <c r="H306" s="33"/>
      <c r="I306" s="34"/>
      <c r="J306" s="35"/>
      <c r="K306" s="34"/>
      <c r="L306" s="34"/>
      <c r="M306" s="259"/>
      <c r="N306" s="4"/>
      <c r="O306" s="259"/>
      <c r="P306" s="4"/>
      <c r="Q306" s="259"/>
      <c r="R306" s="4"/>
      <c r="S306" s="259"/>
      <c r="T306" s="4"/>
      <c r="U306" s="259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</row>
    <row r="307" spans="1:39" x14ac:dyDescent="0.2">
      <c r="A307" s="29"/>
      <c r="B307" s="29"/>
      <c r="C307" s="30"/>
      <c r="D307" s="31"/>
      <c r="E307" s="32"/>
      <c r="F307" s="33"/>
      <c r="G307" s="33"/>
      <c r="H307" s="33"/>
      <c r="I307" s="34"/>
      <c r="J307" s="35"/>
      <c r="K307" s="34"/>
      <c r="L307" s="34"/>
      <c r="M307" s="259"/>
      <c r="N307" s="4"/>
      <c r="O307" s="259"/>
      <c r="P307" s="4"/>
      <c r="Q307" s="259"/>
      <c r="R307" s="4"/>
      <c r="S307" s="259"/>
      <c r="T307" s="4"/>
      <c r="U307" s="259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</row>
    <row r="308" spans="1:39" x14ac:dyDescent="0.2">
      <c r="A308" s="29"/>
      <c r="B308" s="29"/>
      <c r="C308" s="30"/>
      <c r="D308" s="31"/>
      <c r="E308" s="32"/>
      <c r="F308" s="33"/>
      <c r="G308" s="33"/>
      <c r="H308" s="33"/>
      <c r="I308" s="34"/>
      <c r="J308" s="35"/>
      <c r="K308" s="34"/>
      <c r="L308" s="34"/>
      <c r="M308" s="259"/>
      <c r="N308" s="4"/>
      <c r="O308" s="259"/>
      <c r="P308" s="4"/>
      <c r="Q308" s="259"/>
      <c r="R308" s="4"/>
      <c r="S308" s="259"/>
      <c r="T308" s="4"/>
      <c r="U308" s="259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</row>
    <row r="309" spans="1:39" x14ac:dyDescent="0.2">
      <c r="A309" s="29"/>
      <c r="B309" s="29"/>
      <c r="C309" s="30"/>
      <c r="D309" s="31"/>
      <c r="E309" s="32"/>
      <c r="F309" s="33"/>
      <c r="G309" s="33"/>
      <c r="H309" s="33"/>
      <c r="I309" s="34"/>
      <c r="J309" s="35"/>
      <c r="K309" s="34"/>
      <c r="L309" s="34"/>
      <c r="M309" s="259"/>
      <c r="N309" s="4"/>
      <c r="O309" s="259"/>
      <c r="P309" s="4"/>
      <c r="Q309" s="259"/>
      <c r="R309" s="4"/>
      <c r="S309" s="259"/>
      <c r="T309" s="4"/>
      <c r="U309" s="259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</row>
    <row r="310" spans="1:39" x14ac:dyDescent="0.2">
      <c r="A310" s="29"/>
      <c r="B310" s="29"/>
      <c r="C310" s="30"/>
      <c r="D310" s="31"/>
      <c r="E310" s="32"/>
      <c r="F310" s="33"/>
      <c r="G310" s="33"/>
      <c r="H310" s="33"/>
      <c r="I310" s="34"/>
      <c r="J310" s="35"/>
      <c r="K310" s="34"/>
      <c r="L310" s="34"/>
      <c r="M310" s="259"/>
      <c r="N310" s="4"/>
      <c r="O310" s="259"/>
      <c r="P310" s="4"/>
      <c r="Q310" s="259"/>
      <c r="R310" s="4"/>
      <c r="S310" s="259"/>
      <c r="T310" s="4"/>
      <c r="U310" s="259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</row>
    <row r="311" spans="1:39" x14ac:dyDescent="0.2">
      <c r="A311" s="29"/>
      <c r="B311" s="29"/>
      <c r="C311" s="30"/>
      <c r="D311" s="31"/>
      <c r="E311" s="32"/>
      <c r="F311" s="33"/>
      <c r="G311" s="33"/>
      <c r="H311" s="33"/>
      <c r="I311" s="34"/>
      <c r="J311" s="35"/>
      <c r="K311" s="34"/>
      <c r="L311" s="34"/>
      <c r="M311" s="259"/>
      <c r="N311" s="4"/>
      <c r="O311" s="259"/>
      <c r="P311" s="4"/>
      <c r="Q311" s="259"/>
      <c r="R311" s="4"/>
      <c r="S311" s="259"/>
      <c r="T311" s="4"/>
      <c r="U311" s="259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</row>
    <row r="312" spans="1:39" x14ac:dyDescent="0.2">
      <c r="A312" s="29"/>
      <c r="B312" s="29"/>
      <c r="C312" s="30"/>
      <c r="D312" s="31"/>
      <c r="E312" s="32"/>
      <c r="F312" s="33"/>
      <c r="G312" s="33"/>
      <c r="H312" s="33"/>
      <c r="I312" s="34"/>
      <c r="J312" s="35"/>
      <c r="K312" s="34"/>
      <c r="L312" s="34"/>
      <c r="M312" s="259"/>
      <c r="N312" s="4"/>
      <c r="O312" s="259"/>
      <c r="P312" s="4"/>
      <c r="Q312" s="259"/>
      <c r="R312" s="4"/>
      <c r="S312" s="259"/>
      <c r="T312" s="4"/>
      <c r="U312" s="259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</row>
    <row r="313" spans="1:39" x14ac:dyDescent="0.2">
      <c r="A313" s="29"/>
      <c r="B313" s="29"/>
      <c r="C313" s="30"/>
      <c r="D313" s="31"/>
      <c r="E313" s="32"/>
      <c r="F313" s="33"/>
      <c r="G313" s="33"/>
      <c r="H313" s="33"/>
      <c r="I313" s="34"/>
      <c r="J313" s="35"/>
      <c r="K313" s="34"/>
      <c r="L313" s="34"/>
      <c r="M313" s="259"/>
      <c r="N313" s="4"/>
      <c r="O313" s="259"/>
      <c r="P313" s="4"/>
      <c r="Q313" s="259"/>
      <c r="R313" s="4"/>
      <c r="S313" s="259"/>
      <c r="T313" s="4"/>
      <c r="U313" s="259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</row>
    <row r="314" spans="1:39" x14ac:dyDescent="0.2">
      <c r="A314" s="29"/>
      <c r="B314" s="29"/>
      <c r="C314" s="30"/>
      <c r="D314" s="31"/>
      <c r="E314" s="32"/>
      <c r="F314" s="33"/>
      <c r="G314" s="33"/>
      <c r="H314" s="33"/>
      <c r="I314" s="34"/>
      <c r="J314" s="35"/>
      <c r="K314" s="34"/>
      <c r="L314" s="34"/>
      <c r="M314" s="259"/>
      <c r="N314" s="4"/>
      <c r="O314" s="259"/>
      <c r="P314" s="4"/>
      <c r="Q314" s="259"/>
      <c r="R314" s="4"/>
      <c r="S314" s="259"/>
      <c r="T314" s="4"/>
      <c r="U314" s="259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</row>
    <row r="315" spans="1:39" x14ac:dyDescent="0.2">
      <c r="A315" s="29"/>
      <c r="B315" s="29"/>
      <c r="C315" s="30"/>
      <c r="D315" s="31"/>
      <c r="E315" s="32"/>
      <c r="F315" s="33"/>
      <c r="G315" s="33"/>
      <c r="H315" s="33"/>
      <c r="I315" s="34"/>
      <c r="J315" s="35"/>
      <c r="K315" s="34"/>
      <c r="L315" s="34"/>
      <c r="M315" s="259"/>
      <c r="N315" s="4"/>
      <c r="O315" s="259"/>
      <c r="P315" s="4"/>
      <c r="Q315" s="259"/>
      <c r="R315" s="4"/>
      <c r="S315" s="259"/>
      <c r="T315" s="4"/>
      <c r="U315" s="259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</row>
    <row r="316" spans="1:39" x14ac:dyDescent="0.2">
      <c r="A316" s="29"/>
      <c r="B316" s="29"/>
      <c r="C316" s="30"/>
      <c r="D316" s="31"/>
      <c r="E316" s="32"/>
      <c r="F316" s="33"/>
      <c r="G316" s="33"/>
      <c r="H316" s="33"/>
      <c r="I316" s="34"/>
      <c r="J316" s="35"/>
      <c r="K316" s="34"/>
      <c r="L316" s="34"/>
      <c r="M316" s="259"/>
      <c r="N316" s="4"/>
      <c r="O316" s="259"/>
      <c r="P316" s="4"/>
      <c r="Q316" s="259"/>
      <c r="R316" s="4"/>
      <c r="S316" s="259"/>
      <c r="T316" s="4"/>
      <c r="U316" s="259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</row>
    <row r="317" spans="1:39" x14ac:dyDescent="0.2">
      <c r="A317" s="29"/>
      <c r="B317" s="29"/>
      <c r="C317" s="30"/>
      <c r="D317" s="31"/>
      <c r="E317" s="32"/>
      <c r="F317" s="33"/>
      <c r="G317" s="33"/>
      <c r="H317" s="33"/>
      <c r="I317" s="34"/>
      <c r="J317" s="35"/>
      <c r="K317" s="34"/>
      <c r="L317" s="34"/>
      <c r="M317" s="259"/>
      <c r="N317" s="4"/>
      <c r="O317" s="259"/>
      <c r="P317" s="4"/>
      <c r="Q317" s="259"/>
      <c r="R317" s="4"/>
      <c r="S317" s="259"/>
      <c r="T317" s="4"/>
      <c r="U317" s="259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</row>
    <row r="318" spans="1:39" x14ac:dyDescent="0.2">
      <c r="A318" s="29"/>
      <c r="B318" s="29"/>
      <c r="C318" s="30"/>
      <c r="D318" s="31"/>
      <c r="E318" s="32"/>
      <c r="F318" s="33"/>
      <c r="G318" s="33"/>
      <c r="H318" s="33"/>
      <c r="I318" s="34"/>
      <c r="J318" s="35"/>
      <c r="K318" s="34"/>
      <c r="L318" s="34"/>
      <c r="M318" s="259"/>
      <c r="N318" s="4"/>
      <c r="O318" s="259"/>
      <c r="P318" s="4"/>
      <c r="Q318" s="259"/>
      <c r="R318" s="4"/>
      <c r="S318" s="259"/>
      <c r="T318" s="4"/>
      <c r="U318" s="259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</row>
    <row r="319" spans="1:39" x14ac:dyDescent="0.2">
      <c r="A319" s="29"/>
      <c r="B319" s="29"/>
      <c r="C319" s="30"/>
      <c r="D319" s="31"/>
      <c r="E319" s="32"/>
      <c r="F319" s="33"/>
      <c r="G319" s="33"/>
      <c r="H319" s="33"/>
      <c r="I319" s="34"/>
      <c r="J319" s="35"/>
      <c r="K319" s="34"/>
      <c r="L319" s="34"/>
      <c r="M319" s="259"/>
      <c r="N319" s="4"/>
      <c r="O319" s="259"/>
      <c r="P319" s="4"/>
      <c r="Q319" s="259"/>
      <c r="R319" s="4"/>
      <c r="S319" s="259"/>
      <c r="T319" s="4"/>
      <c r="U319" s="259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</row>
    <row r="320" spans="1:39" x14ac:dyDescent="0.2">
      <c r="A320" s="29"/>
      <c r="B320" s="29"/>
      <c r="C320" s="30"/>
      <c r="D320" s="31"/>
      <c r="E320" s="32"/>
      <c r="F320" s="33"/>
      <c r="G320" s="33"/>
      <c r="H320" s="33"/>
      <c r="I320" s="34"/>
      <c r="J320" s="35"/>
      <c r="K320" s="34"/>
      <c r="L320" s="34"/>
      <c r="M320" s="259"/>
      <c r="N320" s="4"/>
      <c r="O320" s="259"/>
      <c r="P320" s="4"/>
      <c r="Q320" s="259"/>
      <c r="R320" s="4"/>
      <c r="S320" s="259"/>
      <c r="T320" s="4"/>
      <c r="U320" s="259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</row>
    <row r="321" spans="1:39" x14ac:dyDescent="0.2">
      <c r="A321" s="29"/>
      <c r="B321" s="29"/>
      <c r="C321" s="30"/>
      <c r="D321" s="31"/>
      <c r="E321" s="32"/>
      <c r="F321" s="33"/>
      <c r="G321" s="33"/>
      <c r="H321" s="33"/>
      <c r="I321" s="34"/>
      <c r="J321" s="35"/>
      <c r="K321" s="34"/>
      <c r="L321" s="34"/>
      <c r="M321" s="259"/>
      <c r="N321" s="4"/>
      <c r="O321" s="259"/>
      <c r="P321" s="4"/>
      <c r="Q321" s="259"/>
      <c r="R321" s="4"/>
      <c r="S321" s="259"/>
      <c r="T321" s="4"/>
      <c r="U321" s="259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</row>
    <row r="322" spans="1:39" x14ac:dyDescent="0.2">
      <c r="A322" s="29"/>
      <c r="B322" s="29"/>
      <c r="C322" s="30"/>
      <c r="D322" s="31"/>
      <c r="E322" s="32"/>
      <c r="F322" s="33"/>
      <c r="G322" s="33"/>
      <c r="H322" s="33"/>
      <c r="I322" s="34"/>
      <c r="J322" s="35"/>
      <c r="K322" s="34"/>
      <c r="L322" s="34"/>
      <c r="M322" s="259"/>
      <c r="N322" s="4"/>
      <c r="O322" s="259"/>
      <c r="P322" s="4"/>
      <c r="Q322" s="259"/>
      <c r="R322" s="4"/>
      <c r="S322" s="259"/>
      <c r="T322" s="4"/>
      <c r="U322" s="259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</row>
    <row r="323" spans="1:39" x14ac:dyDescent="0.2">
      <c r="A323" s="29"/>
      <c r="B323" s="29"/>
      <c r="C323" s="30"/>
      <c r="D323" s="31"/>
      <c r="E323" s="32"/>
      <c r="F323" s="33"/>
      <c r="G323" s="33"/>
      <c r="H323" s="33"/>
      <c r="I323" s="34"/>
      <c r="J323" s="35"/>
      <c r="K323" s="34"/>
      <c r="L323" s="34"/>
      <c r="M323" s="259"/>
      <c r="N323" s="4"/>
      <c r="O323" s="259"/>
      <c r="P323" s="4"/>
      <c r="Q323" s="259"/>
      <c r="R323" s="4"/>
      <c r="S323" s="259"/>
      <c r="T323" s="4"/>
      <c r="U323" s="259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</row>
    <row r="324" spans="1:39" x14ac:dyDescent="0.2">
      <c r="A324" s="29"/>
      <c r="B324" s="29"/>
      <c r="C324" s="30"/>
      <c r="D324" s="31"/>
      <c r="E324" s="32"/>
      <c r="F324" s="33"/>
      <c r="G324" s="33"/>
      <c r="H324" s="33"/>
      <c r="I324" s="34"/>
      <c r="J324" s="35"/>
      <c r="K324" s="34"/>
      <c r="L324" s="34"/>
    </row>
    <row r="325" spans="1:39" x14ac:dyDescent="0.2">
      <c r="A325" s="29"/>
      <c r="B325" s="29"/>
      <c r="C325" s="30"/>
      <c r="D325" s="31"/>
      <c r="E325" s="32"/>
      <c r="F325" s="33"/>
      <c r="G325" s="33"/>
      <c r="H325" s="33"/>
      <c r="I325" s="34"/>
      <c r="J325" s="35"/>
      <c r="K325" s="34"/>
      <c r="L325" s="34"/>
    </row>
    <row r="326" spans="1:39" x14ac:dyDescent="0.2">
      <c r="A326" s="29"/>
      <c r="B326" s="29"/>
      <c r="C326" s="30"/>
      <c r="D326" s="31"/>
      <c r="E326" s="32"/>
      <c r="F326" s="33"/>
      <c r="G326" s="33"/>
      <c r="H326" s="33"/>
      <c r="I326" s="34"/>
      <c r="J326" s="35"/>
      <c r="K326" s="34"/>
      <c r="L326" s="34"/>
    </row>
    <row r="327" spans="1:39" x14ac:dyDescent="0.2">
      <c r="A327" s="29"/>
      <c r="B327" s="29"/>
      <c r="C327" s="30"/>
      <c r="D327" s="31"/>
      <c r="E327" s="32"/>
      <c r="F327" s="33"/>
      <c r="G327" s="33"/>
      <c r="H327" s="33"/>
      <c r="I327" s="34"/>
      <c r="J327" s="35"/>
      <c r="K327" s="34"/>
      <c r="L327" s="34"/>
      <c r="M327" s="259"/>
      <c r="N327" s="4"/>
      <c r="O327" s="259"/>
      <c r="P327" s="4"/>
      <c r="Q327" s="259"/>
      <c r="R327" s="4"/>
      <c r="S327" s="259"/>
      <c r="T327" s="4"/>
      <c r="U327" s="259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</row>
    <row r="328" spans="1:39" x14ac:dyDescent="0.2">
      <c r="A328" s="29"/>
      <c r="B328" s="29"/>
      <c r="C328" s="30"/>
      <c r="D328" s="31"/>
      <c r="E328" s="32"/>
      <c r="F328" s="33"/>
      <c r="G328" s="33"/>
      <c r="H328" s="33"/>
      <c r="I328" s="34"/>
      <c r="J328" s="35"/>
      <c r="K328" s="34"/>
      <c r="L328" s="34"/>
      <c r="M328" s="259"/>
      <c r="N328" s="4"/>
      <c r="O328" s="259"/>
      <c r="P328" s="4"/>
      <c r="Q328" s="259"/>
      <c r="R328" s="4"/>
      <c r="S328" s="259"/>
      <c r="T328" s="4"/>
      <c r="U328" s="259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</row>
    <row r="329" spans="1:39" x14ac:dyDescent="0.2">
      <c r="A329" s="29"/>
      <c r="B329" s="29"/>
      <c r="C329" s="30"/>
      <c r="D329" s="31"/>
      <c r="E329" s="32"/>
      <c r="F329" s="33"/>
      <c r="G329" s="33"/>
      <c r="H329" s="33"/>
      <c r="I329" s="34"/>
      <c r="J329" s="35"/>
      <c r="K329" s="34"/>
      <c r="L329" s="34"/>
      <c r="M329" s="259"/>
      <c r="N329" s="4"/>
      <c r="O329" s="259"/>
      <c r="P329" s="4"/>
      <c r="Q329" s="259"/>
      <c r="R329" s="4"/>
      <c r="S329" s="259"/>
      <c r="T329" s="4"/>
      <c r="U329" s="259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</row>
    <row r="330" spans="1:39" x14ac:dyDescent="0.2">
      <c r="A330" s="29"/>
      <c r="B330" s="29"/>
      <c r="C330" s="30"/>
      <c r="D330" s="31"/>
      <c r="E330" s="32"/>
      <c r="F330" s="33"/>
      <c r="G330" s="33"/>
      <c r="H330" s="33"/>
      <c r="I330" s="34"/>
      <c r="J330" s="35"/>
      <c r="K330" s="34"/>
      <c r="L330" s="34"/>
      <c r="M330" s="259"/>
      <c r="N330" s="4"/>
      <c r="O330" s="259"/>
      <c r="P330" s="4"/>
      <c r="Q330" s="259"/>
      <c r="R330" s="4"/>
      <c r="S330" s="259"/>
      <c r="T330" s="4"/>
      <c r="U330" s="259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</row>
    <row r="331" spans="1:39" x14ac:dyDescent="0.2">
      <c r="A331" s="29"/>
      <c r="B331" s="29"/>
      <c r="C331" s="30"/>
      <c r="D331" s="31"/>
      <c r="E331" s="32"/>
      <c r="F331" s="33"/>
      <c r="G331" s="33"/>
      <c r="H331" s="33"/>
      <c r="I331" s="34"/>
      <c r="J331" s="35"/>
      <c r="K331" s="34"/>
      <c r="L331" s="34"/>
      <c r="M331" s="259"/>
      <c r="N331" s="4"/>
      <c r="O331" s="259"/>
      <c r="P331" s="4"/>
      <c r="Q331" s="259"/>
      <c r="R331" s="4"/>
      <c r="S331" s="259"/>
      <c r="T331" s="4"/>
      <c r="U331" s="259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</row>
    <row r="332" spans="1:39" x14ac:dyDescent="0.2">
      <c r="A332" s="29"/>
      <c r="B332" s="29"/>
      <c r="C332" s="30"/>
      <c r="D332" s="31"/>
      <c r="E332" s="32"/>
      <c r="F332" s="33"/>
      <c r="G332" s="33"/>
      <c r="H332" s="33"/>
      <c r="I332" s="34"/>
      <c r="J332" s="35"/>
      <c r="K332" s="34"/>
      <c r="L332" s="34"/>
      <c r="M332" s="259"/>
      <c r="N332" s="4"/>
      <c r="O332" s="259"/>
      <c r="P332" s="4"/>
      <c r="Q332" s="259"/>
      <c r="R332" s="4"/>
      <c r="S332" s="259"/>
      <c r="T332" s="4"/>
      <c r="U332" s="259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</row>
    <row r="333" spans="1:39" x14ac:dyDescent="0.2">
      <c r="A333" s="29"/>
      <c r="B333" s="29"/>
      <c r="C333" s="30"/>
      <c r="D333" s="31"/>
      <c r="E333" s="32"/>
      <c r="F333" s="33"/>
      <c r="G333" s="33"/>
      <c r="H333" s="33"/>
      <c r="I333" s="34"/>
      <c r="J333" s="35"/>
      <c r="K333" s="34"/>
      <c r="L333" s="34"/>
      <c r="M333" s="259"/>
      <c r="N333" s="4"/>
      <c r="O333" s="259"/>
      <c r="P333" s="4"/>
      <c r="Q333" s="259"/>
      <c r="R333" s="4"/>
      <c r="S333" s="259"/>
      <c r="T333" s="4"/>
      <c r="U333" s="259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</row>
    <row r="334" spans="1:39" x14ac:dyDescent="0.2">
      <c r="A334" s="29"/>
      <c r="B334" s="29"/>
      <c r="C334" s="30"/>
      <c r="D334" s="31"/>
      <c r="E334" s="32"/>
      <c r="F334" s="33"/>
      <c r="G334" s="33"/>
      <c r="H334" s="33"/>
      <c r="I334" s="34"/>
      <c r="J334" s="35"/>
      <c r="K334" s="34"/>
      <c r="L334" s="34"/>
      <c r="M334" s="259"/>
      <c r="N334" s="4"/>
      <c r="O334" s="259"/>
      <c r="P334" s="4"/>
      <c r="Q334" s="259"/>
      <c r="R334" s="4"/>
      <c r="S334" s="259"/>
      <c r="T334" s="4"/>
      <c r="U334" s="259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</row>
    <row r="335" spans="1:39" x14ac:dyDescent="0.2">
      <c r="A335" s="29"/>
      <c r="B335" s="29"/>
      <c r="C335" s="30"/>
      <c r="D335" s="31"/>
      <c r="E335" s="32"/>
      <c r="F335" s="33"/>
      <c r="G335" s="33"/>
      <c r="H335" s="33"/>
      <c r="I335" s="34"/>
      <c r="J335" s="35"/>
      <c r="K335" s="34"/>
      <c r="L335" s="34"/>
      <c r="M335" s="259"/>
      <c r="N335" s="4"/>
      <c r="O335" s="259"/>
      <c r="P335" s="4"/>
      <c r="Q335" s="259"/>
      <c r="R335" s="4"/>
      <c r="S335" s="259"/>
      <c r="T335" s="4"/>
      <c r="U335" s="259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</row>
    <row r="336" spans="1:39" x14ac:dyDescent="0.2">
      <c r="A336" s="29"/>
      <c r="B336" s="29"/>
      <c r="C336" s="30"/>
      <c r="D336" s="31"/>
      <c r="E336" s="32"/>
      <c r="F336" s="33"/>
      <c r="G336" s="33"/>
      <c r="H336" s="33"/>
      <c r="I336" s="34"/>
      <c r="J336" s="35"/>
      <c r="K336" s="34"/>
      <c r="L336" s="34"/>
      <c r="M336" s="259"/>
      <c r="N336" s="4"/>
      <c r="O336" s="259"/>
      <c r="P336" s="4"/>
      <c r="Q336" s="259"/>
      <c r="R336" s="4"/>
      <c r="S336" s="259"/>
      <c r="T336" s="4"/>
      <c r="U336" s="259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</row>
    <row r="337" spans="1:39" x14ac:dyDescent="0.2">
      <c r="A337" s="29"/>
      <c r="B337" s="29"/>
      <c r="C337" s="30"/>
      <c r="D337" s="31"/>
      <c r="E337" s="32"/>
      <c r="F337" s="33"/>
      <c r="G337" s="33"/>
      <c r="H337" s="33"/>
      <c r="I337" s="34"/>
      <c r="J337" s="35"/>
      <c r="K337" s="34"/>
      <c r="L337" s="34"/>
      <c r="M337" s="259"/>
      <c r="N337" s="4"/>
      <c r="O337" s="259"/>
      <c r="P337" s="4"/>
      <c r="Q337" s="259"/>
      <c r="R337" s="4"/>
      <c r="S337" s="259"/>
      <c r="T337" s="4"/>
      <c r="U337" s="259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</row>
    <row r="338" spans="1:39" x14ac:dyDescent="0.2">
      <c r="A338" s="29"/>
      <c r="B338" s="29"/>
      <c r="C338" s="30"/>
      <c r="D338" s="31"/>
      <c r="E338" s="32"/>
      <c r="F338" s="33"/>
      <c r="G338" s="33"/>
      <c r="H338" s="33"/>
      <c r="I338" s="34"/>
      <c r="J338" s="35"/>
      <c r="K338" s="34"/>
      <c r="L338" s="34"/>
      <c r="M338" s="259"/>
      <c r="N338" s="4"/>
      <c r="O338" s="259"/>
      <c r="P338" s="4"/>
      <c r="Q338" s="259"/>
      <c r="R338" s="4"/>
      <c r="S338" s="259"/>
      <c r="T338" s="4"/>
      <c r="U338" s="259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</row>
    <row r="339" spans="1:39" x14ac:dyDescent="0.2">
      <c r="A339" s="29"/>
      <c r="B339" s="29"/>
      <c r="C339" s="30"/>
      <c r="D339" s="31"/>
      <c r="E339" s="32"/>
      <c r="F339" s="33"/>
      <c r="G339" s="33"/>
      <c r="H339" s="33"/>
      <c r="I339" s="34"/>
      <c r="J339" s="35"/>
      <c r="K339" s="34"/>
      <c r="L339" s="34"/>
      <c r="M339" s="259"/>
      <c r="N339" s="4"/>
      <c r="O339" s="259"/>
      <c r="P339" s="4"/>
      <c r="Q339" s="259"/>
      <c r="R339" s="4"/>
      <c r="S339" s="259"/>
      <c r="T339" s="4"/>
      <c r="U339" s="259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</row>
    <row r="340" spans="1:39" x14ac:dyDescent="0.2">
      <c r="A340" s="29"/>
      <c r="B340" s="29"/>
      <c r="C340" s="30"/>
      <c r="D340" s="31"/>
      <c r="E340" s="32"/>
      <c r="F340" s="33"/>
      <c r="G340" s="33"/>
      <c r="H340" s="33"/>
      <c r="I340" s="34"/>
      <c r="J340" s="35"/>
      <c r="K340" s="34"/>
      <c r="L340" s="34"/>
      <c r="M340" s="259"/>
      <c r="N340" s="4"/>
      <c r="O340" s="259"/>
      <c r="P340" s="4"/>
      <c r="Q340" s="259"/>
      <c r="R340" s="4"/>
      <c r="S340" s="259"/>
      <c r="T340" s="4"/>
      <c r="U340" s="259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</row>
    <row r="341" spans="1:39" x14ac:dyDescent="0.2">
      <c r="A341" s="29"/>
      <c r="B341" s="29"/>
      <c r="C341" s="30"/>
      <c r="D341" s="31"/>
      <c r="E341" s="32"/>
      <c r="F341" s="33"/>
      <c r="G341" s="33"/>
      <c r="H341" s="33"/>
      <c r="I341" s="34"/>
      <c r="J341" s="35"/>
      <c r="K341" s="34"/>
      <c r="L341" s="34"/>
      <c r="M341" s="259"/>
      <c r="N341" s="4"/>
      <c r="O341" s="259"/>
      <c r="P341" s="4"/>
      <c r="Q341" s="259"/>
      <c r="R341" s="4"/>
      <c r="S341" s="259"/>
      <c r="T341" s="4"/>
      <c r="U341" s="259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</row>
    <row r="342" spans="1:39" x14ac:dyDescent="0.2">
      <c r="A342" s="29"/>
      <c r="B342" s="29"/>
      <c r="C342" s="30"/>
      <c r="D342" s="31"/>
      <c r="E342" s="32"/>
      <c r="F342" s="33"/>
      <c r="G342" s="33"/>
      <c r="H342" s="33"/>
      <c r="I342" s="34"/>
      <c r="J342" s="35"/>
      <c r="K342" s="34"/>
      <c r="L342" s="34"/>
      <c r="M342" s="259"/>
      <c r="N342" s="4"/>
      <c r="O342" s="259"/>
      <c r="P342" s="4"/>
      <c r="Q342" s="259"/>
      <c r="R342" s="4"/>
      <c r="S342" s="259"/>
      <c r="T342" s="4"/>
      <c r="U342" s="259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</row>
    <row r="343" spans="1:39" x14ac:dyDescent="0.2">
      <c r="A343" s="29"/>
      <c r="B343" s="29"/>
      <c r="C343" s="30"/>
      <c r="D343" s="31"/>
      <c r="E343" s="32"/>
      <c r="F343" s="33"/>
      <c r="G343" s="33"/>
      <c r="H343" s="33"/>
      <c r="I343" s="34"/>
      <c r="J343" s="35"/>
      <c r="K343" s="34"/>
      <c r="L343" s="34"/>
      <c r="M343" s="259"/>
      <c r="N343" s="4"/>
      <c r="O343" s="259"/>
      <c r="P343" s="4"/>
      <c r="Q343" s="259"/>
      <c r="R343" s="4"/>
      <c r="S343" s="259"/>
      <c r="T343" s="4"/>
      <c r="U343" s="259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</row>
    <row r="344" spans="1:39" x14ac:dyDescent="0.2">
      <c r="A344" s="29"/>
      <c r="B344" s="29"/>
      <c r="C344" s="30"/>
      <c r="D344" s="31"/>
      <c r="E344" s="32"/>
      <c r="F344" s="33"/>
      <c r="G344" s="33"/>
      <c r="H344" s="33"/>
      <c r="I344" s="34"/>
      <c r="J344" s="35"/>
      <c r="K344" s="34"/>
      <c r="L344" s="34"/>
      <c r="M344" s="259"/>
      <c r="N344" s="4"/>
      <c r="O344" s="259"/>
      <c r="P344" s="4"/>
      <c r="Q344" s="259"/>
      <c r="R344" s="4"/>
      <c r="S344" s="259"/>
      <c r="T344" s="4"/>
      <c r="U344" s="259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</row>
    <row r="345" spans="1:39" x14ac:dyDescent="0.2">
      <c r="A345" s="29"/>
      <c r="B345" s="29"/>
      <c r="C345" s="30"/>
      <c r="D345" s="31"/>
      <c r="E345" s="32"/>
      <c r="F345" s="33"/>
      <c r="G345" s="33"/>
      <c r="H345" s="33"/>
      <c r="I345" s="34"/>
      <c r="J345" s="35"/>
      <c r="K345" s="34"/>
      <c r="L345" s="34"/>
      <c r="M345" s="259"/>
      <c r="N345" s="4"/>
      <c r="O345" s="259"/>
      <c r="P345" s="4"/>
      <c r="Q345" s="259"/>
      <c r="R345" s="4"/>
      <c r="S345" s="259"/>
      <c r="T345" s="4"/>
      <c r="U345" s="259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</row>
    <row r="346" spans="1:39" x14ac:dyDescent="0.2">
      <c r="A346" s="29"/>
      <c r="B346" s="29"/>
      <c r="C346" s="30"/>
      <c r="D346" s="31"/>
      <c r="E346" s="32"/>
      <c r="F346" s="33"/>
      <c r="G346" s="33"/>
      <c r="H346" s="33"/>
      <c r="I346" s="34"/>
      <c r="J346" s="35"/>
      <c r="K346" s="34"/>
      <c r="L346" s="34"/>
      <c r="M346" s="259"/>
      <c r="N346" s="4"/>
      <c r="O346" s="259"/>
      <c r="P346" s="4"/>
      <c r="Q346" s="259"/>
      <c r="R346" s="4"/>
      <c r="S346" s="259"/>
      <c r="T346" s="4"/>
      <c r="U346" s="259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</row>
    <row r="347" spans="1:39" x14ac:dyDescent="0.2">
      <c r="A347" s="29"/>
      <c r="B347" s="29"/>
      <c r="C347" s="30"/>
      <c r="D347" s="31"/>
      <c r="E347" s="32"/>
      <c r="F347" s="33"/>
      <c r="G347" s="33"/>
      <c r="H347" s="33"/>
      <c r="I347" s="34"/>
      <c r="J347" s="35"/>
      <c r="K347" s="34"/>
      <c r="L347" s="34"/>
      <c r="M347" s="259"/>
      <c r="N347" s="4"/>
      <c r="O347" s="259"/>
      <c r="P347" s="4"/>
      <c r="Q347" s="259"/>
      <c r="R347" s="4"/>
      <c r="S347" s="259"/>
      <c r="T347" s="4"/>
      <c r="U347" s="259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</row>
    <row r="348" spans="1:39" x14ac:dyDescent="0.2">
      <c r="A348" s="29"/>
      <c r="B348" s="29"/>
      <c r="C348" s="30"/>
      <c r="D348" s="31"/>
      <c r="E348" s="32"/>
      <c r="F348" s="33"/>
      <c r="G348" s="33"/>
      <c r="H348" s="33"/>
      <c r="I348" s="34"/>
      <c r="J348" s="35"/>
      <c r="K348" s="34"/>
      <c r="L348" s="34"/>
      <c r="M348" s="259"/>
      <c r="N348" s="4"/>
      <c r="O348" s="259"/>
      <c r="P348" s="4"/>
      <c r="Q348" s="259"/>
      <c r="R348" s="4"/>
      <c r="S348" s="259"/>
      <c r="T348" s="4"/>
      <c r="U348" s="259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</row>
    <row r="349" spans="1:39" x14ac:dyDescent="0.2">
      <c r="A349" s="29"/>
      <c r="B349" s="29"/>
      <c r="C349" s="30"/>
      <c r="D349" s="31"/>
      <c r="E349" s="32"/>
      <c r="F349" s="33"/>
      <c r="G349" s="33"/>
      <c r="H349" s="33"/>
      <c r="I349" s="34"/>
      <c r="J349" s="35"/>
      <c r="K349" s="34"/>
      <c r="L349" s="34"/>
      <c r="M349" s="259"/>
      <c r="N349" s="4"/>
      <c r="O349" s="259"/>
      <c r="P349" s="4"/>
      <c r="Q349" s="259"/>
      <c r="R349" s="4"/>
      <c r="S349" s="259"/>
      <c r="T349" s="4"/>
      <c r="U349" s="259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</row>
    <row r="350" spans="1:39" x14ac:dyDescent="0.2">
      <c r="A350" s="29"/>
      <c r="B350" s="29"/>
      <c r="C350" s="30"/>
      <c r="D350" s="31"/>
      <c r="E350" s="32"/>
      <c r="F350" s="33"/>
      <c r="G350" s="33"/>
      <c r="H350" s="33"/>
      <c r="I350" s="34"/>
      <c r="J350" s="35"/>
      <c r="K350" s="34"/>
      <c r="L350" s="34"/>
      <c r="M350" s="259"/>
      <c r="N350" s="4"/>
      <c r="O350" s="259"/>
      <c r="P350" s="4"/>
      <c r="Q350" s="259"/>
      <c r="R350" s="4"/>
      <c r="S350" s="259"/>
      <c r="T350" s="4"/>
      <c r="U350" s="259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</row>
    <row r="351" spans="1:39" x14ac:dyDescent="0.2">
      <c r="A351" s="29"/>
      <c r="B351" s="29"/>
      <c r="C351" s="30"/>
      <c r="D351" s="31"/>
      <c r="E351" s="32"/>
      <c r="F351" s="33"/>
      <c r="G351" s="33"/>
      <c r="H351" s="33"/>
      <c r="I351" s="34"/>
      <c r="J351" s="35"/>
      <c r="K351" s="34"/>
      <c r="L351" s="34"/>
      <c r="M351" s="259"/>
      <c r="N351" s="4"/>
      <c r="O351" s="259"/>
      <c r="P351" s="4"/>
      <c r="Q351" s="259"/>
      <c r="R351" s="4"/>
      <c r="S351" s="259"/>
      <c r="T351" s="4"/>
      <c r="U351" s="259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</row>
    <row r="352" spans="1:39" x14ac:dyDescent="0.2">
      <c r="A352" s="29"/>
      <c r="B352" s="29"/>
      <c r="C352" s="30"/>
      <c r="D352" s="31"/>
      <c r="E352" s="32"/>
      <c r="F352" s="33"/>
      <c r="G352" s="33"/>
      <c r="H352" s="33"/>
      <c r="I352" s="34"/>
      <c r="J352" s="35"/>
      <c r="K352" s="34"/>
      <c r="L352" s="34"/>
      <c r="M352" s="259"/>
      <c r="N352" s="4"/>
      <c r="O352" s="259"/>
      <c r="P352" s="4"/>
      <c r="Q352" s="259"/>
      <c r="R352" s="4"/>
      <c r="S352" s="259"/>
      <c r="T352" s="4"/>
      <c r="U352" s="259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</row>
    <row r="353" spans="1:39" x14ac:dyDescent="0.2">
      <c r="A353" s="29"/>
      <c r="B353" s="29"/>
      <c r="C353" s="30"/>
      <c r="D353" s="31"/>
      <c r="E353" s="32"/>
      <c r="F353" s="33"/>
      <c r="G353" s="33"/>
      <c r="H353" s="33"/>
      <c r="I353" s="34"/>
      <c r="J353" s="35"/>
      <c r="K353" s="34"/>
      <c r="L353" s="34"/>
      <c r="M353" s="259"/>
      <c r="N353" s="4"/>
      <c r="O353" s="259"/>
      <c r="P353" s="4"/>
      <c r="Q353" s="259"/>
      <c r="R353" s="4"/>
      <c r="S353" s="259"/>
      <c r="T353" s="4"/>
      <c r="U353" s="259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</row>
    <row r="354" spans="1:39" x14ac:dyDescent="0.2">
      <c r="A354" s="29"/>
      <c r="B354" s="29"/>
      <c r="C354" s="30"/>
      <c r="D354" s="31"/>
      <c r="E354" s="32"/>
      <c r="F354" s="33"/>
      <c r="G354" s="33"/>
      <c r="H354" s="33"/>
      <c r="I354" s="34"/>
      <c r="J354" s="35"/>
      <c r="K354" s="34"/>
      <c r="L354" s="34"/>
      <c r="M354" s="259"/>
      <c r="N354" s="4"/>
      <c r="O354" s="259"/>
      <c r="P354" s="4"/>
      <c r="Q354" s="259"/>
      <c r="R354" s="4"/>
      <c r="S354" s="259"/>
      <c r="T354" s="4"/>
      <c r="U354" s="259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</row>
    <row r="355" spans="1:39" x14ac:dyDescent="0.2">
      <c r="A355" s="29"/>
      <c r="B355" s="29"/>
      <c r="C355" s="30"/>
      <c r="D355" s="31"/>
      <c r="E355" s="32"/>
      <c r="F355" s="33"/>
      <c r="G355" s="33"/>
      <c r="H355" s="33"/>
      <c r="I355" s="34"/>
      <c r="J355" s="35"/>
      <c r="K355" s="34"/>
      <c r="L355" s="34"/>
      <c r="M355" s="259"/>
      <c r="N355" s="4"/>
      <c r="O355" s="259"/>
      <c r="P355" s="4"/>
      <c r="Q355" s="259"/>
      <c r="R355" s="4"/>
      <c r="S355" s="259"/>
      <c r="T355" s="4"/>
      <c r="U355" s="259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</row>
    <row r="356" spans="1:39" x14ac:dyDescent="0.2">
      <c r="A356" s="29"/>
      <c r="B356" s="29"/>
      <c r="C356" s="30"/>
      <c r="D356" s="31"/>
      <c r="E356" s="32"/>
      <c r="F356" s="33"/>
      <c r="G356" s="33"/>
      <c r="H356" s="33"/>
      <c r="I356" s="34"/>
      <c r="J356" s="35"/>
      <c r="K356" s="34"/>
      <c r="L356" s="34"/>
      <c r="M356" s="259"/>
      <c r="N356" s="4"/>
      <c r="O356" s="259"/>
      <c r="P356" s="4"/>
      <c r="Q356" s="259"/>
      <c r="R356" s="4"/>
      <c r="S356" s="259"/>
      <c r="T356" s="4"/>
      <c r="U356" s="259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</row>
    <row r="357" spans="1:39" x14ac:dyDescent="0.2">
      <c r="A357" s="29"/>
      <c r="B357" s="29"/>
      <c r="C357" s="30"/>
      <c r="D357" s="31"/>
      <c r="E357" s="32"/>
      <c r="F357" s="33"/>
      <c r="G357" s="33"/>
      <c r="H357" s="33"/>
      <c r="I357" s="34"/>
      <c r="J357" s="35"/>
      <c r="K357" s="34"/>
      <c r="L357" s="34"/>
      <c r="M357" s="259"/>
      <c r="N357" s="4"/>
      <c r="O357" s="259"/>
      <c r="P357" s="4"/>
      <c r="Q357" s="259"/>
      <c r="R357" s="4"/>
      <c r="S357" s="259"/>
      <c r="T357" s="4"/>
      <c r="U357" s="259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</row>
    <row r="358" spans="1:39" x14ac:dyDescent="0.2">
      <c r="A358" s="29"/>
      <c r="B358" s="29"/>
      <c r="C358" s="30"/>
      <c r="D358" s="31"/>
      <c r="E358" s="32"/>
      <c r="F358" s="33"/>
      <c r="G358" s="33"/>
      <c r="H358" s="33"/>
      <c r="I358" s="34"/>
      <c r="J358" s="35"/>
      <c r="K358" s="34"/>
      <c r="L358" s="34"/>
      <c r="M358" s="259"/>
      <c r="N358" s="4"/>
      <c r="O358" s="259"/>
      <c r="P358" s="4"/>
      <c r="Q358" s="259"/>
      <c r="R358" s="4"/>
      <c r="S358" s="259"/>
      <c r="T358" s="4"/>
      <c r="U358" s="259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</row>
    <row r="359" spans="1:39" x14ac:dyDescent="0.2">
      <c r="A359" s="29"/>
      <c r="B359" s="29"/>
      <c r="C359" s="30"/>
      <c r="D359" s="31"/>
      <c r="E359" s="32"/>
      <c r="F359" s="33"/>
      <c r="G359" s="33"/>
      <c r="H359" s="33"/>
      <c r="I359" s="34"/>
      <c r="J359" s="35"/>
      <c r="K359" s="34"/>
      <c r="L359" s="34"/>
      <c r="M359" s="259"/>
      <c r="N359" s="4"/>
      <c r="O359" s="259"/>
      <c r="P359" s="4"/>
      <c r="Q359" s="259"/>
      <c r="R359" s="4"/>
      <c r="S359" s="259"/>
      <c r="T359" s="4"/>
      <c r="U359" s="259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</row>
    <row r="360" spans="1:39" x14ac:dyDescent="0.2">
      <c r="A360" s="29"/>
      <c r="B360" s="29"/>
      <c r="C360" s="30"/>
      <c r="D360" s="31"/>
      <c r="E360" s="32"/>
      <c r="F360" s="33"/>
      <c r="G360" s="33"/>
      <c r="H360" s="33"/>
      <c r="I360" s="34"/>
      <c r="J360" s="35"/>
      <c r="K360" s="34"/>
      <c r="L360" s="34"/>
      <c r="M360" s="259"/>
      <c r="N360" s="4"/>
      <c r="O360" s="259"/>
      <c r="P360" s="4"/>
      <c r="Q360" s="259"/>
      <c r="R360" s="4"/>
      <c r="S360" s="259"/>
      <c r="T360" s="4"/>
      <c r="U360" s="259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</row>
    <row r="361" spans="1:39" x14ac:dyDescent="0.2">
      <c r="A361" s="29"/>
      <c r="B361" s="29"/>
      <c r="C361" s="30"/>
      <c r="D361" s="31"/>
      <c r="E361" s="32"/>
      <c r="F361" s="33"/>
      <c r="G361" s="33"/>
      <c r="H361" s="33"/>
      <c r="I361" s="34"/>
      <c r="J361" s="35"/>
      <c r="K361" s="34"/>
      <c r="L361" s="34"/>
      <c r="M361" s="259"/>
      <c r="N361" s="4"/>
      <c r="O361" s="259"/>
      <c r="P361" s="4"/>
      <c r="Q361" s="259"/>
      <c r="R361" s="4"/>
      <c r="S361" s="259"/>
      <c r="T361" s="4"/>
      <c r="U361" s="259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</row>
    <row r="362" spans="1:39" x14ac:dyDescent="0.2">
      <c r="A362" s="29"/>
      <c r="B362" s="29"/>
      <c r="C362" s="30"/>
      <c r="D362" s="31"/>
      <c r="E362" s="32"/>
      <c r="F362" s="33"/>
      <c r="G362" s="33"/>
      <c r="H362" s="33"/>
      <c r="I362" s="34"/>
      <c r="J362" s="35"/>
      <c r="K362" s="34"/>
      <c r="L362" s="34"/>
      <c r="M362" s="259"/>
      <c r="N362" s="4"/>
      <c r="O362" s="259"/>
      <c r="P362" s="4"/>
      <c r="Q362" s="259"/>
      <c r="R362" s="4"/>
      <c r="S362" s="259"/>
      <c r="T362" s="4"/>
      <c r="U362" s="259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</row>
    <row r="363" spans="1:39" x14ac:dyDescent="0.2">
      <c r="A363" s="29"/>
      <c r="B363" s="29"/>
      <c r="C363" s="30"/>
      <c r="D363" s="31"/>
      <c r="E363" s="32"/>
      <c r="F363" s="33"/>
      <c r="G363" s="33"/>
      <c r="H363" s="33"/>
      <c r="I363" s="34"/>
      <c r="J363" s="35"/>
      <c r="K363" s="34"/>
      <c r="L363" s="34"/>
      <c r="M363" s="259"/>
      <c r="N363" s="4"/>
      <c r="O363" s="259"/>
      <c r="P363" s="4"/>
      <c r="Q363" s="259"/>
      <c r="R363" s="4"/>
      <c r="S363" s="259"/>
      <c r="T363" s="4"/>
      <c r="U363" s="259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</row>
    <row r="364" spans="1:39" x14ac:dyDescent="0.2">
      <c r="A364" s="29"/>
      <c r="B364" s="29"/>
      <c r="C364" s="30"/>
      <c r="D364" s="31"/>
      <c r="E364" s="32"/>
      <c r="F364" s="33"/>
      <c r="G364" s="33"/>
      <c r="H364" s="33"/>
      <c r="I364" s="34"/>
      <c r="J364" s="35"/>
      <c r="K364" s="34"/>
      <c r="L364" s="34"/>
      <c r="M364" s="259"/>
      <c r="N364" s="4"/>
      <c r="O364" s="259"/>
      <c r="P364" s="4"/>
      <c r="Q364" s="259"/>
      <c r="R364" s="4"/>
      <c r="S364" s="259"/>
      <c r="T364" s="4"/>
      <c r="U364" s="259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</row>
    <row r="365" spans="1:39" x14ac:dyDescent="0.2">
      <c r="A365" s="29"/>
      <c r="B365" s="29"/>
      <c r="C365" s="30"/>
      <c r="D365" s="31"/>
      <c r="E365" s="32"/>
      <c r="F365" s="33"/>
      <c r="G365" s="33"/>
      <c r="H365" s="33"/>
      <c r="I365" s="34"/>
      <c r="J365" s="35"/>
      <c r="K365" s="34"/>
      <c r="L365" s="34"/>
      <c r="M365" s="259"/>
      <c r="N365" s="4"/>
      <c r="O365" s="259"/>
      <c r="P365" s="4"/>
      <c r="Q365" s="259"/>
      <c r="R365" s="4"/>
      <c r="S365" s="259"/>
      <c r="T365" s="4"/>
      <c r="U365" s="259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</row>
    <row r="366" spans="1:39" x14ac:dyDescent="0.2">
      <c r="A366" s="29"/>
      <c r="B366" s="29"/>
      <c r="C366" s="30"/>
      <c r="D366" s="31"/>
      <c r="E366" s="32"/>
      <c r="F366" s="33"/>
      <c r="G366" s="33"/>
      <c r="H366" s="33"/>
      <c r="I366" s="34"/>
      <c r="J366" s="35"/>
      <c r="K366" s="34"/>
      <c r="L366" s="34"/>
      <c r="M366" s="259"/>
      <c r="N366" s="4"/>
      <c r="O366" s="259"/>
      <c r="P366" s="4"/>
      <c r="Q366" s="259"/>
      <c r="R366" s="4"/>
      <c r="S366" s="259"/>
      <c r="T366" s="4"/>
      <c r="U366" s="259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</row>
    <row r="367" spans="1:39" x14ac:dyDescent="0.2">
      <c r="A367" s="29"/>
      <c r="B367" s="29"/>
      <c r="C367" s="30"/>
      <c r="D367" s="31"/>
      <c r="E367" s="32"/>
      <c r="F367" s="33"/>
      <c r="G367" s="33"/>
      <c r="H367" s="33"/>
      <c r="I367" s="34"/>
      <c r="J367" s="35"/>
      <c r="K367" s="34"/>
      <c r="L367" s="34"/>
      <c r="M367" s="259"/>
      <c r="N367" s="4"/>
      <c r="O367" s="259"/>
      <c r="P367" s="4"/>
      <c r="Q367" s="259"/>
      <c r="R367" s="4"/>
      <c r="S367" s="259"/>
      <c r="T367" s="4"/>
      <c r="U367" s="259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</row>
    <row r="368" spans="1:39" x14ac:dyDescent="0.2">
      <c r="A368" s="29"/>
      <c r="B368" s="29"/>
      <c r="C368" s="30"/>
      <c r="D368" s="31"/>
      <c r="E368" s="32"/>
      <c r="F368" s="33"/>
      <c r="G368" s="33"/>
      <c r="H368" s="33"/>
      <c r="I368" s="34"/>
      <c r="J368" s="35"/>
      <c r="K368" s="34"/>
      <c r="L368" s="34"/>
      <c r="M368" s="259"/>
      <c r="N368" s="4"/>
      <c r="O368" s="259"/>
      <c r="P368" s="4"/>
      <c r="Q368" s="259"/>
      <c r="R368" s="4"/>
      <c r="S368" s="259"/>
      <c r="T368" s="4"/>
      <c r="U368" s="259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</row>
    <row r="369" spans="1:39" x14ac:dyDescent="0.2">
      <c r="A369" s="29"/>
      <c r="B369" s="29"/>
      <c r="C369" s="30"/>
      <c r="D369" s="31"/>
      <c r="E369" s="32"/>
      <c r="F369" s="33"/>
      <c r="G369" s="33"/>
      <c r="H369" s="33"/>
      <c r="I369" s="34"/>
      <c r="J369" s="35"/>
      <c r="K369" s="34"/>
      <c r="L369" s="34"/>
      <c r="M369" s="259"/>
      <c r="N369" s="4"/>
      <c r="O369" s="259"/>
      <c r="P369" s="4"/>
      <c r="Q369" s="259"/>
      <c r="R369" s="4"/>
      <c r="S369" s="259"/>
      <c r="T369" s="4"/>
      <c r="U369" s="259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</row>
    <row r="370" spans="1:39" x14ac:dyDescent="0.2">
      <c r="A370" s="29"/>
      <c r="B370" s="29"/>
      <c r="C370" s="30"/>
      <c r="D370" s="31"/>
      <c r="E370" s="32"/>
      <c r="F370" s="33"/>
      <c r="G370" s="33"/>
      <c r="H370" s="33"/>
      <c r="I370" s="34"/>
      <c r="J370" s="35"/>
      <c r="K370" s="34"/>
      <c r="L370" s="34"/>
      <c r="M370" s="259"/>
      <c r="N370" s="4"/>
      <c r="O370" s="259"/>
      <c r="P370" s="4"/>
      <c r="Q370" s="259"/>
      <c r="R370" s="4"/>
      <c r="S370" s="259"/>
      <c r="T370" s="4"/>
      <c r="U370" s="259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</row>
    <row r="380" spans="1:39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259"/>
      <c r="K380" s="4"/>
      <c r="L380" s="4"/>
      <c r="M380" s="259"/>
      <c r="N380" s="4"/>
      <c r="O380" s="259"/>
      <c r="P380" s="4"/>
      <c r="Q380" s="259"/>
      <c r="R380" s="4"/>
      <c r="S380" s="259"/>
      <c r="T380" s="4"/>
      <c r="U380" s="259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</row>
    <row r="381" spans="1:39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259"/>
      <c r="K381" s="4"/>
      <c r="L381" s="4"/>
      <c r="M381" s="259"/>
      <c r="N381" s="4"/>
      <c r="O381" s="259"/>
      <c r="P381" s="4"/>
      <c r="Q381" s="259"/>
      <c r="R381" s="4"/>
      <c r="S381" s="259"/>
      <c r="T381" s="4"/>
      <c r="U381" s="259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</row>
    <row r="382" spans="1:39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259"/>
      <c r="K382" s="4"/>
      <c r="L382" s="4"/>
      <c r="M382" s="259"/>
      <c r="N382" s="4"/>
      <c r="O382" s="259"/>
      <c r="P382" s="4"/>
      <c r="Q382" s="259"/>
      <c r="R382" s="4"/>
      <c r="S382" s="259"/>
      <c r="T382" s="4"/>
      <c r="U382" s="259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</row>
    <row r="383" spans="1:39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259"/>
      <c r="K383" s="4"/>
      <c r="L383" s="4"/>
      <c r="M383" s="259"/>
      <c r="N383" s="4"/>
      <c r="O383" s="259"/>
      <c r="P383" s="4"/>
      <c r="Q383" s="259"/>
      <c r="R383" s="4"/>
      <c r="S383" s="259"/>
      <c r="T383" s="4"/>
      <c r="U383" s="259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</row>
    <row r="384" spans="1:39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259"/>
      <c r="K384" s="4"/>
      <c r="L384" s="4"/>
      <c r="M384" s="259"/>
      <c r="N384" s="4"/>
      <c r="O384" s="259"/>
      <c r="P384" s="4"/>
      <c r="Q384" s="259"/>
      <c r="R384" s="4"/>
      <c r="S384" s="259"/>
      <c r="T384" s="4"/>
      <c r="U384" s="259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</row>
    <row r="385" spans="1:39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259"/>
      <c r="K385" s="4"/>
      <c r="L385" s="4"/>
      <c r="M385" s="259"/>
      <c r="N385" s="4"/>
      <c r="O385" s="259"/>
      <c r="P385" s="4"/>
      <c r="Q385" s="259"/>
      <c r="R385" s="4"/>
      <c r="S385" s="259"/>
      <c r="T385" s="4"/>
      <c r="U385" s="259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</row>
    <row r="386" spans="1:39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259"/>
      <c r="K386" s="4"/>
      <c r="L386" s="4"/>
      <c r="M386" s="259"/>
      <c r="N386" s="4"/>
      <c r="O386" s="259"/>
      <c r="P386" s="4"/>
      <c r="Q386" s="259"/>
      <c r="R386" s="4"/>
      <c r="S386" s="259"/>
      <c r="T386" s="4"/>
      <c r="U386" s="259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</row>
    <row r="387" spans="1:39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259"/>
      <c r="K387" s="4"/>
      <c r="L387" s="4"/>
      <c r="M387" s="259"/>
      <c r="N387" s="4"/>
      <c r="O387" s="259"/>
      <c r="P387" s="4"/>
      <c r="Q387" s="259"/>
      <c r="R387" s="4"/>
      <c r="S387" s="259"/>
      <c r="T387" s="4"/>
      <c r="U387" s="259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</row>
    <row r="388" spans="1:39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259"/>
      <c r="K388" s="4"/>
      <c r="L388" s="4"/>
      <c r="M388" s="259"/>
      <c r="N388" s="4"/>
      <c r="O388" s="259"/>
      <c r="P388" s="4"/>
      <c r="Q388" s="259"/>
      <c r="R388" s="4"/>
      <c r="S388" s="259"/>
      <c r="T388" s="4"/>
      <c r="U388" s="259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</row>
    <row r="389" spans="1:39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259"/>
      <c r="K389" s="4"/>
      <c r="L389" s="4"/>
      <c r="M389" s="259"/>
      <c r="N389" s="4"/>
      <c r="O389" s="259"/>
      <c r="P389" s="4"/>
      <c r="Q389" s="259"/>
      <c r="R389" s="4"/>
      <c r="S389" s="259"/>
      <c r="T389" s="4"/>
      <c r="U389" s="259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</row>
    <row r="390" spans="1:39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259"/>
      <c r="K390" s="4"/>
      <c r="L390" s="4"/>
      <c r="M390" s="259"/>
      <c r="N390" s="4"/>
      <c r="O390" s="259"/>
      <c r="P390" s="4"/>
      <c r="Q390" s="259"/>
      <c r="R390" s="4"/>
      <c r="S390" s="259"/>
      <c r="T390" s="4"/>
      <c r="U390" s="259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</row>
    <row r="391" spans="1:39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259"/>
      <c r="K391" s="4"/>
      <c r="L391" s="4"/>
      <c r="M391" s="259"/>
      <c r="N391" s="4"/>
      <c r="O391" s="259"/>
      <c r="P391" s="4"/>
      <c r="Q391" s="259"/>
      <c r="R391" s="4"/>
      <c r="S391" s="259"/>
      <c r="T391" s="4"/>
      <c r="U391" s="259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</row>
    <row r="392" spans="1:39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259"/>
      <c r="K392" s="4"/>
      <c r="L392" s="4"/>
      <c r="M392" s="259"/>
      <c r="N392" s="4"/>
      <c r="O392" s="259"/>
      <c r="P392" s="4"/>
      <c r="Q392" s="259"/>
      <c r="R392" s="4"/>
      <c r="S392" s="259"/>
      <c r="T392" s="4"/>
      <c r="U392" s="259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</row>
    <row r="393" spans="1:39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259"/>
      <c r="K393" s="4"/>
      <c r="L393" s="4"/>
      <c r="M393" s="259"/>
      <c r="N393" s="4"/>
      <c r="O393" s="259"/>
      <c r="P393" s="4"/>
      <c r="Q393" s="259"/>
      <c r="R393" s="4"/>
      <c r="S393" s="259"/>
      <c r="T393" s="4"/>
      <c r="U393" s="259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</row>
    <row r="394" spans="1:39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259"/>
      <c r="K394" s="4"/>
      <c r="L394" s="4"/>
      <c r="M394" s="259"/>
      <c r="N394" s="4"/>
      <c r="O394" s="259"/>
      <c r="P394" s="4"/>
      <c r="Q394" s="259"/>
      <c r="R394" s="4"/>
      <c r="S394" s="259"/>
      <c r="T394" s="4"/>
      <c r="U394" s="259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</row>
    <row r="395" spans="1:39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259"/>
      <c r="K395" s="4"/>
      <c r="L395" s="4"/>
      <c r="M395" s="259"/>
      <c r="N395" s="4"/>
      <c r="O395" s="259"/>
      <c r="P395" s="4"/>
      <c r="Q395" s="259"/>
      <c r="R395" s="4"/>
      <c r="S395" s="259"/>
      <c r="T395" s="4"/>
      <c r="U395" s="259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</row>
    <row r="396" spans="1:39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259"/>
      <c r="K396" s="4"/>
      <c r="L396" s="4"/>
      <c r="M396" s="259"/>
      <c r="N396" s="4"/>
      <c r="O396" s="259"/>
      <c r="P396" s="4"/>
      <c r="Q396" s="259"/>
      <c r="R396" s="4"/>
      <c r="S396" s="259"/>
      <c r="T396" s="4"/>
      <c r="U396" s="259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</row>
    <row r="397" spans="1:39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259"/>
      <c r="K397" s="4"/>
      <c r="L397" s="4"/>
      <c r="M397" s="259"/>
      <c r="N397" s="4"/>
      <c r="O397" s="259"/>
      <c r="P397" s="4"/>
      <c r="Q397" s="259"/>
      <c r="R397" s="4"/>
      <c r="S397" s="259"/>
      <c r="T397" s="4"/>
      <c r="U397" s="259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</row>
    <row r="398" spans="1:39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259"/>
      <c r="K398" s="4"/>
      <c r="L398" s="4"/>
      <c r="M398" s="259"/>
      <c r="N398" s="4"/>
      <c r="O398" s="259"/>
      <c r="P398" s="4"/>
      <c r="Q398" s="259"/>
      <c r="R398" s="4"/>
      <c r="S398" s="259"/>
      <c r="T398" s="4"/>
      <c r="U398" s="259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</row>
    <row r="399" spans="1:39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259"/>
      <c r="K399" s="4"/>
      <c r="L399" s="4"/>
      <c r="M399" s="259"/>
      <c r="N399" s="4"/>
      <c r="O399" s="259"/>
      <c r="P399" s="4"/>
      <c r="Q399" s="259"/>
      <c r="R399" s="4"/>
      <c r="S399" s="259"/>
      <c r="T399" s="4"/>
      <c r="U399" s="259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</row>
    <row r="400" spans="1:39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259"/>
      <c r="K400" s="4"/>
      <c r="L400" s="4"/>
      <c r="M400" s="259"/>
      <c r="N400" s="4"/>
      <c r="O400" s="259"/>
      <c r="P400" s="4"/>
      <c r="Q400" s="259"/>
      <c r="R400" s="4"/>
      <c r="S400" s="259"/>
      <c r="T400" s="4"/>
      <c r="U400" s="259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</row>
    <row r="401" spans="1:39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259"/>
      <c r="K401" s="4"/>
      <c r="L401" s="4"/>
      <c r="M401" s="259"/>
      <c r="N401" s="4"/>
      <c r="O401" s="259"/>
      <c r="P401" s="4"/>
      <c r="Q401" s="259"/>
      <c r="R401" s="4"/>
      <c r="S401" s="259"/>
      <c r="T401" s="4"/>
      <c r="U401" s="259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</row>
    <row r="402" spans="1:39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259"/>
      <c r="K402" s="4"/>
      <c r="L402" s="4"/>
      <c r="M402" s="259"/>
      <c r="N402" s="4"/>
      <c r="O402" s="259"/>
      <c r="P402" s="4"/>
      <c r="Q402" s="259"/>
      <c r="R402" s="4"/>
      <c r="S402" s="259"/>
      <c r="T402" s="4"/>
      <c r="U402" s="259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</row>
    <row r="403" spans="1:39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259"/>
      <c r="K403" s="4"/>
      <c r="L403" s="4"/>
      <c r="M403" s="259"/>
      <c r="N403" s="4"/>
      <c r="O403" s="259"/>
      <c r="P403" s="4"/>
      <c r="Q403" s="259"/>
      <c r="R403" s="4"/>
      <c r="S403" s="259"/>
      <c r="T403" s="4"/>
      <c r="U403" s="259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</row>
    <row r="404" spans="1:39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259"/>
      <c r="K404" s="4"/>
      <c r="L404" s="4"/>
      <c r="M404" s="259"/>
      <c r="N404" s="4"/>
      <c r="O404" s="259"/>
      <c r="P404" s="4"/>
      <c r="Q404" s="259"/>
      <c r="R404" s="4"/>
      <c r="S404" s="259"/>
      <c r="T404" s="4"/>
      <c r="U404" s="259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</row>
    <row r="405" spans="1:39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259"/>
      <c r="K405" s="4"/>
      <c r="L405" s="4"/>
      <c r="M405" s="259"/>
      <c r="N405" s="4"/>
      <c r="O405" s="259"/>
      <c r="P405" s="4"/>
      <c r="Q405" s="259"/>
      <c r="R405" s="4"/>
      <c r="S405" s="259"/>
      <c r="T405" s="4"/>
      <c r="U405" s="259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</row>
    <row r="406" spans="1:39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259"/>
      <c r="K406" s="4"/>
      <c r="L406" s="4"/>
      <c r="M406" s="259"/>
      <c r="N406" s="4"/>
      <c r="O406" s="259"/>
      <c r="P406" s="4"/>
      <c r="Q406" s="259"/>
      <c r="R406" s="4"/>
      <c r="S406" s="259"/>
      <c r="T406" s="4"/>
      <c r="U406" s="259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</row>
    <row r="407" spans="1:39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259"/>
      <c r="K407" s="4"/>
      <c r="L407" s="4"/>
      <c r="M407" s="259"/>
      <c r="N407" s="4"/>
      <c r="O407" s="259"/>
      <c r="P407" s="4"/>
      <c r="Q407" s="259"/>
      <c r="R407" s="4"/>
      <c r="S407" s="259"/>
      <c r="T407" s="4"/>
      <c r="U407" s="259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</row>
    <row r="408" spans="1:39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259"/>
      <c r="K408" s="4"/>
      <c r="L408" s="4"/>
      <c r="M408" s="259"/>
      <c r="N408" s="4"/>
      <c r="O408" s="259"/>
      <c r="P408" s="4"/>
      <c r="Q408" s="259"/>
      <c r="R408" s="4"/>
      <c r="S408" s="259"/>
      <c r="T408" s="4"/>
      <c r="U408" s="259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</row>
    <row r="409" spans="1:39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259"/>
      <c r="K409" s="4"/>
      <c r="L409" s="4"/>
      <c r="M409" s="259"/>
      <c r="N409" s="4"/>
      <c r="O409" s="259"/>
      <c r="P409" s="4"/>
      <c r="Q409" s="259"/>
      <c r="R409" s="4"/>
      <c r="S409" s="259"/>
      <c r="T409" s="4"/>
      <c r="U409" s="259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</row>
    <row r="410" spans="1:39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259"/>
      <c r="K410" s="4"/>
      <c r="L410" s="4"/>
      <c r="M410" s="259"/>
      <c r="N410" s="4"/>
      <c r="O410" s="259"/>
      <c r="P410" s="4"/>
      <c r="Q410" s="259"/>
      <c r="R410" s="4"/>
      <c r="S410" s="259"/>
      <c r="T410" s="4"/>
      <c r="U410" s="259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</row>
    <row r="411" spans="1:39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259"/>
      <c r="K411" s="4"/>
      <c r="L411" s="4"/>
      <c r="M411" s="259"/>
      <c r="N411" s="4"/>
      <c r="O411" s="259"/>
      <c r="P411" s="4"/>
      <c r="Q411" s="259"/>
      <c r="R411" s="4"/>
      <c r="S411" s="259"/>
      <c r="T411" s="4"/>
      <c r="U411" s="259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</row>
    <row r="412" spans="1:39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259"/>
      <c r="K412" s="4"/>
      <c r="L412" s="4"/>
      <c r="M412" s="259"/>
      <c r="N412" s="4"/>
      <c r="O412" s="259"/>
      <c r="P412" s="4"/>
      <c r="Q412" s="259"/>
      <c r="R412" s="4"/>
      <c r="S412" s="259"/>
      <c r="T412" s="4"/>
      <c r="U412" s="259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</row>
    <row r="413" spans="1:39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259"/>
      <c r="K413" s="4"/>
      <c r="L413" s="4"/>
      <c r="M413" s="259"/>
      <c r="N413" s="4"/>
      <c r="O413" s="259"/>
      <c r="P413" s="4"/>
      <c r="Q413" s="259"/>
      <c r="R413" s="4"/>
      <c r="S413" s="259"/>
      <c r="T413" s="4"/>
      <c r="U413" s="259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</row>
    <row r="414" spans="1:39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259"/>
      <c r="K414" s="4"/>
      <c r="L414" s="4"/>
      <c r="M414" s="259"/>
      <c r="N414" s="4"/>
      <c r="O414" s="259"/>
      <c r="P414" s="4"/>
      <c r="Q414" s="259"/>
      <c r="R414" s="4"/>
      <c r="S414" s="259"/>
      <c r="T414" s="4"/>
      <c r="U414" s="259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</row>
    <row r="415" spans="1:39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259"/>
      <c r="K415" s="4"/>
      <c r="L415" s="4"/>
      <c r="M415" s="259"/>
      <c r="N415" s="4"/>
      <c r="O415" s="259"/>
      <c r="P415" s="4"/>
      <c r="Q415" s="259"/>
      <c r="R415" s="4"/>
      <c r="S415" s="259"/>
      <c r="T415" s="4"/>
      <c r="U415" s="259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</row>
    <row r="416" spans="1:39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259"/>
      <c r="K416" s="4"/>
      <c r="L416" s="4"/>
      <c r="M416" s="259"/>
      <c r="N416" s="4"/>
      <c r="O416" s="259"/>
      <c r="P416" s="4"/>
      <c r="Q416" s="259"/>
      <c r="R416" s="4"/>
      <c r="S416" s="259"/>
      <c r="T416" s="4"/>
      <c r="U416" s="259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</row>
    <row r="417" spans="1:39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259"/>
      <c r="K417" s="4"/>
      <c r="L417" s="4"/>
      <c r="M417" s="259"/>
      <c r="N417" s="4"/>
      <c r="O417" s="259"/>
      <c r="P417" s="4"/>
      <c r="Q417" s="259"/>
      <c r="R417" s="4"/>
      <c r="S417" s="259"/>
      <c r="T417" s="4"/>
      <c r="U417" s="259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</row>
    <row r="418" spans="1:39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259"/>
      <c r="K418" s="4"/>
      <c r="L418" s="4"/>
      <c r="M418" s="259"/>
      <c r="N418" s="4"/>
      <c r="O418" s="259"/>
      <c r="P418" s="4"/>
      <c r="Q418" s="259"/>
      <c r="R418" s="4"/>
      <c r="S418" s="259"/>
      <c r="T418" s="4"/>
      <c r="U418" s="259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</row>
    <row r="419" spans="1:39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259"/>
      <c r="K419" s="4"/>
      <c r="L419" s="4"/>
      <c r="M419" s="259"/>
      <c r="N419" s="4"/>
      <c r="O419" s="259"/>
      <c r="P419" s="4"/>
      <c r="Q419" s="259"/>
      <c r="R419" s="4"/>
      <c r="S419" s="259"/>
      <c r="T419" s="4"/>
      <c r="U419" s="259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</row>
    <row r="420" spans="1:39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259"/>
      <c r="K420" s="4"/>
      <c r="L420" s="4"/>
      <c r="M420" s="259"/>
      <c r="N420" s="4"/>
      <c r="O420" s="259"/>
      <c r="P420" s="4"/>
      <c r="Q420" s="259"/>
      <c r="R420" s="4"/>
      <c r="S420" s="259"/>
      <c r="T420" s="4"/>
      <c r="U420" s="259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</row>
    <row r="421" spans="1:39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259"/>
      <c r="K421" s="4"/>
      <c r="L421" s="4"/>
      <c r="M421" s="259"/>
      <c r="N421" s="4"/>
      <c r="O421" s="259"/>
      <c r="P421" s="4"/>
      <c r="Q421" s="259"/>
      <c r="R421" s="4"/>
      <c r="S421" s="259"/>
      <c r="T421" s="4"/>
      <c r="U421" s="259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</row>
    <row r="422" spans="1:39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259"/>
      <c r="K422" s="4"/>
      <c r="L422" s="4"/>
      <c r="M422" s="259"/>
      <c r="N422" s="4"/>
      <c r="O422" s="259"/>
      <c r="P422" s="4"/>
      <c r="Q422" s="259"/>
      <c r="R422" s="4"/>
      <c r="S422" s="259"/>
      <c r="T422" s="4"/>
      <c r="U422" s="259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</row>
    <row r="423" spans="1:39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259"/>
      <c r="K423" s="4"/>
      <c r="L423" s="4"/>
      <c r="M423" s="259"/>
      <c r="N423" s="4"/>
      <c r="O423" s="259"/>
      <c r="P423" s="4"/>
      <c r="Q423" s="259"/>
      <c r="R423" s="4"/>
      <c r="S423" s="259"/>
      <c r="T423" s="4"/>
      <c r="U423" s="259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</row>
    <row r="424" spans="1:39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259"/>
      <c r="K424" s="4"/>
      <c r="L424" s="4"/>
      <c r="M424" s="259"/>
      <c r="N424" s="4"/>
      <c r="O424" s="259"/>
      <c r="P424" s="4"/>
      <c r="Q424" s="259"/>
      <c r="R424" s="4"/>
      <c r="S424" s="259"/>
      <c r="T424" s="4"/>
      <c r="U424" s="259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</row>
    <row r="425" spans="1:39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259"/>
      <c r="K425" s="4"/>
      <c r="L425" s="4"/>
      <c r="M425" s="259"/>
      <c r="N425" s="4"/>
      <c r="O425" s="259"/>
      <c r="P425" s="4"/>
      <c r="Q425" s="259"/>
      <c r="R425" s="4"/>
      <c r="S425" s="259"/>
      <c r="T425" s="4"/>
      <c r="U425" s="259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</row>
    <row r="426" spans="1:39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259"/>
      <c r="K426" s="4"/>
      <c r="L426" s="4"/>
      <c r="M426" s="259"/>
      <c r="N426" s="4"/>
      <c r="O426" s="259"/>
      <c r="P426" s="4"/>
      <c r="Q426" s="259"/>
      <c r="R426" s="4"/>
      <c r="S426" s="259"/>
      <c r="T426" s="4"/>
      <c r="U426" s="259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</row>
    <row r="427" spans="1:39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259"/>
      <c r="K427" s="4"/>
      <c r="L427" s="4"/>
      <c r="M427" s="259"/>
      <c r="N427" s="4"/>
      <c r="O427" s="259"/>
      <c r="P427" s="4"/>
      <c r="Q427" s="259"/>
      <c r="R427" s="4"/>
      <c r="S427" s="259"/>
      <c r="T427" s="4"/>
      <c r="U427" s="259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</row>
    <row r="428" spans="1:39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259"/>
      <c r="K428" s="4"/>
      <c r="L428" s="4"/>
      <c r="M428" s="259"/>
      <c r="N428" s="4"/>
      <c r="O428" s="259"/>
      <c r="P428" s="4"/>
      <c r="Q428" s="259"/>
      <c r="R428" s="4"/>
      <c r="S428" s="259"/>
      <c r="T428" s="4"/>
      <c r="U428" s="259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</row>
    <row r="429" spans="1:39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259"/>
      <c r="K429" s="4"/>
      <c r="L429" s="4"/>
      <c r="M429" s="259"/>
      <c r="N429" s="4"/>
      <c r="O429" s="259"/>
      <c r="P429" s="4"/>
      <c r="Q429" s="259"/>
      <c r="R429" s="4"/>
      <c r="S429" s="259"/>
      <c r="T429" s="4"/>
      <c r="U429" s="259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</row>
    <row r="430" spans="1:39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259"/>
      <c r="K430" s="4"/>
      <c r="L430" s="4"/>
      <c r="M430" s="259"/>
      <c r="N430" s="4"/>
      <c r="O430" s="259"/>
      <c r="P430" s="4"/>
      <c r="Q430" s="259"/>
      <c r="R430" s="4"/>
      <c r="S430" s="259"/>
      <c r="T430" s="4"/>
      <c r="U430" s="259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</row>
    <row r="431" spans="1:39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259"/>
      <c r="K431" s="4"/>
      <c r="L431" s="4"/>
      <c r="M431" s="259"/>
      <c r="N431" s="4"/>
      <c r="O431" s="259"/>
      <c r="P431" s="4"/>
      <c r="Q431" s="259"/>
      <c r="R431" s="4"/>
      <c r="S431" s="259"/>
      <c r="T431" s="4"/>
      <c r="U431" s="259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</row>
    <row r="432" spans="1:39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259"/>
      <c r="K432" s="4"/>
      <c r="L432" s="4"/>
      <c r="M432" s="259"/>
      <c r="N432" s="4"/>
      <c r="O432" s="259"/>
      <c r="P432" s="4"/>
      <c r="Q432" s="259"/>
      <c r="R432" s="4"/>
      <c r="S432" s="259"/>
      <c r="T432" s="4"/>
      <c r="U432" s="259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</row>
    <row r="433" spans="1:39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259"/>
      <c r="K433" s="4"/>
      <c r="L433" s="4"/>
      <c r="M433" s="259"/>
      <c r="N433" s="4"/>
      <c r="O433" s="259"/>
      <c r="P433" s="4"/>
      <c r="Q433" s="259"/>
      <c r="R433" s="4"/>
      <c r="S433" s="259"/>
      <c r="T433" s="4"/>
      <c r="U433" s="259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</row>
    <row r="434" spans="1:39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259"/>
      <c r="K434" s="4"/>
      <c r="L434" s="4"/>
      <c r="M434" s="259"/>
      <c r="N434" s="4"/>
      <c r="O434" s="259"/>
      <c r="P434" s="4"/>
      <c r="Q434" s="259"/>
      <c r="R434" s="4"/>
      <c r="S434" s="259"/>
      <c r="T434" s="4"/>
      <c r="U434" s="259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</row>
    <row r="435" spans="1:39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259"/>
      <c r="K435" s="4"/>
      <c r="L435" s="4"/>
      <c r="M435" s="259"/>
      <c r="N435" s="4"/>
      <c r="O435" s="259"/>
      <c r="P435" s="4"/>
      <c r="Q435" s="259"/>
      <c r="R435" s="4"/>
      <c r="S435" s="259"/>
      <c r="T435" s="4"/>
      <c r="U435" s="259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</row>
    <row r="436" spans="1:39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259"/>
      <c r="K436" s="4"/>
      <c r="L436" s="4"/>
      <c r="M436" s="259"/>
      <c r="N436" s="4"/>
      <c r="O436" s="259"/>
      <c r="P436" s="4"/>
      <c r="Q436" s="259"/>
      <c r="R436" s="4"/>
      <c r="S436" s="259"/>
      <c r="T436" s="4"/>
      <c r="U436" s="259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</row>
    <row r="437" spans="1:39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259"/>
      <c r="K437" s="4"/>
      <c r="L437" s="4"/>
      <c r="M437" s="259"/>
      <c r="N437" s="4"/>
      <c r="O437" s="259"/>
      <c r="P437" s="4"/>
      <c r="Q437" s="259"/>
      <c r="R437" s="4"/>
      <c r="S437" s="259"/>
      <c r="T437" s="4"/>
      <c r="U437" s="259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</row>
    <row r="438" spans="1:39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259"/>
      <c r="K438" s="4"/>
      <c r="L438" s="4"/>
      <c r="M438" s="259"/>
      <c r="N438" s="4"/>
      <c r="O438" s="259"/>
      <c r="P438" s="4"/>
      <c r="Q438" s="259"/>
      <c r="R438" s="4"/>
      <c r="S438" s="259"/>
      <c r="T438" s="4"/>
      <c r="U438" s="259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</row>
    <row r="439" spans="1:39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259"/>
      <c r="K439" s="4"/>
      <c r="L439" s="4"/>
      <c r="M439" s="259"/>
      <c r="N439" s="4"/>
      <c r="O439" s="259"/>
      <c r="P439" s="4"/>
      <c r="Q439" s="259"/>
      <c r="R439" s="4"/>
      <c r="S439" s="259"/>
      <c r="T439" s="4"/>
      <c r="U439" s="259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</row>
    <row r="440" spans="1:39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259"/>
      <c r="K440" s="4"/>
      <c r="L440" s="4"/>
      <c r="M440" s="259"/>
      <c r="N440" s="4"/>
      <c r="O440" s="259"/>
      <c r="P440" s="4"/>
      <c r="Q440" s="259"/>
      <c r="R440" s="4"/>
      <c r="S440" s="259"/>
      <c r="T440" s="4"/>
      <c r="U440" s="259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</row>
    <row r="441" spans="1:39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259"/>
      <c r="K441" s="4"/>
      <c r="L441" s="4"/>
      <c r="M441" s="259"/>
      <c r="N441" s="4"/>
      <c r="O441" s="259"/>
      <c r="P441" s="4"/>
      <c r="Q441" s="259"/>
      <c r="R441" s="4"/>
      <c r="S441" s="259"/>
      <c r="T441" s="4"/>
      <c r="U441" s="259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</row>
    <row r="442" spans="1:39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259"/>
      <c r="K442" s="4"/>
      <c r="L442" s="4"/>
      <c r="M442" s="259"/>
      <c r="N442" s="4"/>
      <c r="O442" s="259"/>
      <c r="P442" s="4"/>
      <c r="Q442" s="259"/>
      <c r="R442" s="4"/>
      <c r="S442" s="259"/>
      <c r="T442" s="4"/>
      <c r="U442" s="259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</row>
    <row r="443" spans="1:39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259"/>
      <c r="K443" s="4"/>
      <c r="L443" s="4"/>
      <c r="M443" s="259"/>
      <c r="N443" s="4"/>
      <c r="O443" s="259"/>
      <c r="P443" s="4"/>
      <c r="Q443" s="259"/>
      <c r="R443" s="4"/>
      <c r="S443" s="259"/>
      <c r="T443" s="4"/>
      <c r="U443" s="259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</row>
    <row r="444" spans="1:39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259"/>
      <c r="K444" s="4"/>
      <c r="L444" s="4"/>
      <c r="M444" s="259"/>
      <c r="N444" s="4"/>
      <c r="O444" s="259"/>
      <c r="P444" s="4"/>
      <c r="Q444" s="259"/>
      <c r="R444" s="4"/>
      <c r="S444" s="259"/>
      <c r="T444" s="4"/>
      <c r="U444" s="259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</row>
    <row r="445" spans="1:39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259"/>
      <c r="K445" s="4"/>
      <c r="L445" s="4"/>
      <c r="M445" s="259"/>
      <c r="N445" s="4"/>
      <c r="O445" s="259"/>
      <c r="P445" s="4"/>
      <c r="Q445" s="259"/>
      <c r="R445" s="4"/>
      <c r="S445" s="259"/>
      <c r="T445" s="4"/>
      <c r="U445" s="259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</row>
    <row r="446" spans="1:39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259"/>
      <c r="K446" s="4"/>
      <c r="L446" s="4"/>
      <c r="M446" s="259"/>
      <c r="N446" s="4"/>
      <c r="O446" s="259"/>
      <c r="P446" s="4"/>
      <c r="Q446" s="259"/>
      <c r="R446" s="4"/>
      <c r="S446" s="259"/>
      <c r="T446" s="4"/>
      <c r="U446" s="259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</row>
    <row r="447" spans="1:39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259"/>
      <c r="K447" s="4"/>
      <c r="L447" s="4"/>
      <c r="M447" s="259"/>
      <c r="N447" s="4"/>
      <c r="O447" s="259"/>
      <c r="P447" s="4"/>
      <c r="Q447" s="259"/>
      <c r="R447" s="4"/>
      <c r="S447" s="259"/>
      <c r="T447" s="4"/>
      <c r="U447" s="259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</row>
    <row r="448" spans="1:39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259"/>
      <c r="K448" s="4"/>
      <c r="L448" s="4"/>
      <c r="M448" s="259"/>
      <c r="N448" s="4"/>
      <c r="O448" s="259"/>
      <c r="P448" s="4"/>
      <c r="Q448" s="259"/>
      <c r="R448" s="4"/>
      <c r="S448" s="259"/>
      <c r="T448" s="4"/>
      <c r="U448" s="259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</row>
    <row r="449" spans="1:39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259"/>
      <c r="K449" s="4"/>
      <c r="L449" s="4"/>
      <c r="M449" s="259"/>
      <c r="N449" s="4"/>
      <c r="O449" s="259"/>
      <c r="P449" s="4"/>
      <c r="Q449" s="259"/>
      <c r="R449" s="4"/>
      <c r="S449" s="259"/>
      <c r="T449" s="4"/>
      <c r="U449" s="259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</row>
    <row r="450" spans="1:39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259"/>
      <c r="K450" s="4"/>
      <c r="L450" s="4"/>
      <c r="M450" s="259"/>
      <c r="N450" s="4"/>
      <c r="O450" s="259"/>
      <c r="P450" s="4"/>
      <c r="Q450" s="259"/>
      <c r="R450" s="4"/>
      <c r="S450" s="259"/>
      <c r="T450" s="4"/>
      <c r="U450" s="259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</row>
    <row r="451" spans="1:39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259"/>
      <c r="K451" s="4"/>
      <c r="L451" s="4"/>
      <c r="M451" s="259"/>
      <c r="N451" s="4"/>
      <c r="O451" s="259"/>
      <c r="P451" s="4"/>
      <c r="Q451" s="259"/>
      <c r="R451" s="4"/>
      <c r="S451" s="259"/>
      <c r="T451" s="4"/>
      <c r="U451" s="259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</row>
    <row r="452" spans="1:39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259"/>
      <c r="K452" s="4"/>
      <c r="L452" s="4"/>
      <c r="M452" s="259"/>
      <c r="N452" s="4"/>
      <c r="O452" s="259"/>
      <c r="P452" s="4"/>
      <c r="Q452" s="259"/>
      <c r="R452" s="4"/>
      <c r="S452" s="259"/>
      <c r="T452" s="4"/>
      <c r="U452" s="259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</row>
    <row r="453" spans="1:39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259"/>
      <c r="K453" s="4"/>
      <c r="L453" s="4"/>
      <c r="M453" s="259"/>
      <c r="N453" s="4"/>
      <c r="O453" s="259"/>
      <c r="P453" s="4"/>
      <c r="Q453" s="259"/>
      <c r="R453" s="4"/>
      <c r="S453" s="259"/>
      <c r="T453" s="4"/>
      <c r="U453" s="259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</row>
    <row r="454" spans="1:39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259"/>
      <c r="K454" s="4"/>
      <c r="L454" s="4"/>
      <c r="M454" s="259"/>
      <c r="N454" s="4"/>
      <c r="O454" s="259"/>
      <c r="P454" s="4"/>
      <c r="Q454" s="259"/>
      <c r="R454" s="4"/>
      <c r="S454" s="259"/>
      <c r="T454" s="4"/>
      <c r="U454" s="259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</row>
    <row r="455" spans="1:39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259"/>
      <c r="K455" s="4"/>
      <c r="L455" s="4"/>
      <c r="M455" s="259"/>
      <c r="N455" s="4"/>
      <c r="O455" s="259"/>
      <c r="P455" s="4"/>
      <c r="Q455" s="259"/>
      <c r="R455" s="4"/>
      <c r="S455" s="259"/>
      <c r="T455" s="4"/>
      <c r="U455" s="259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</row>
    <row r="456" spans="1:39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259"/>
      <c r="K456" s="4"/>
      <c r="L456" s="4"/>
      <c r="M456" s="259"/>
      <c r="N456" s="4"/>
      <c r="O456" s="259"/>
      <c r="P456" s="4"/>
      <c r="Q456" s="259"/>
      <c r="R456" s="4"/>
      <c r="S456" s="259"/>
      <c r="T456" s="4"/>
      <c r="U456" s="259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</row>
    <row r="457" spans="1:39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259"/>
      <c r="K457" s="4"/>
      <c r="L457" s="4"/>
      <c r="M457" s="259"/>
      <c r="N457" s="4"/>
      <c r="O457" s="259"/>
      <c r="P457" s="4"/>
      <c r="Q457" s="259"/>
      <c r="R457" s="4"/>
      <c r="S457" s="259"/>
      <c r="T457" s="4"/>
      <c r="U457" s="259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</row>
    <row r="458" spans="1:39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259"/>
      <c r="K458" s="4"/>
      <c r="L458" s="4"/>
      <c r="M458" s="259"/>
      <c r="N458" s="4"/>
      <c r="O458" s="259"/>
      <c r="P458" s="4"/>
      <c r="Q458" s="259"/>
      <c r="R458" s="4"/>
      <c r="S458" s="259"/>
      <c r="T458" s="4"/>
      <c r="U458" s="259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</row>
    <row r="459" spans="1:39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259"/>
      <c r="K459" s="4"/>
      <c r="L459" s="4"/>
      <c r="M459" s="259"/>
      <c r="N459" s="4"/>
      <c r="O459" s="259"/>
      <c r="P459" s="4"/>
      <c r="Q459" s="259"/>
      <c r="R459" s="4"/>
      <c r="S459" s="259"/>
      <c r="T459" s="4"/>
      <c r="U459" s="259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</row>
    <row r="460" spans="1:39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259"/>
      <c r="K460" s="4"/>
      <c r="L460" s="4"/>
      <c r="M460" s="259"/>
      <c r="N460" s="4"/>
      <c r="O460" s="259"/>
      <c r="P460" s="4"/>
      <c r="Q460" s="259"/>
      <c r="R460" s="4"/>
      <c r="S460" s="259"/>
      <c r="T460" s="4"/>
      <c r="U460" s="259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</row>
    <row r="461" spans="1:39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259"/>
      <c r="K461" s="4"/>
      <c r="L461" s="4"/>
      <c r="M461" s="259"/>
      <c r="N461" s="4"/>
      <c r="O461" s="259"/>
      <c r="P461" s="4"/>
      <c r="Q461" s="259"/>
      <c r="R461" s="4"/>
      <c r="S461" s="259"/>
      <c r="T461" s="4"/>
      <c r="U461" s="259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</row>
    <row r="462" spans="1:39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259"/>
      <c r="K462" s="4"/>
      <c r="L462" s="4"/>
      <c r="M462" s="259"/>
      <c r="N462" s="4"/>
      <c r="O462" s="259"/>
      <c r="P462" s="4"/>
      <c r="Q462" s="259"/>
      <c r="R462" s="4"/>
      <c r="S462" s="259"/>
      <c r="T462" s="4"/>
      <c r="U462" s="259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</row>
    <row r="463" spans="1:39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259"/>
      <c r="K463" s="4"/>
      <c r="L463" s="4"/>
      <c r="M463" s="259"/>
      <c r="N463" s="4"/>
      <c r="O463" s="259"/>
      <c r="P463" s="4"/>
      <c r="Q463" s="259"/>
      <c r="R463" s="4"/>
      <c r="S463" s="259"/>
      <c r="T463" s="4"/>
      <c r="U463" s="259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</row>
    <row r="464" spans="1:39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259"/>
      <c r="K464" s="4"/>
      <c r="L464" s="4"/>
      <c r="M464" s="259"/>
      <c r="N464" s="4"/>
      <c r="O464" s="259"/>
      <c r="P464" s="4"/>
      <c r="Q464" s="259"/>
      <c r="R464" s="4"/>
      <c r="S464" s="259"/>
      <c r="T464" s="4"/>
      <c r="U464" s="259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</row>
    <row r="465" spans="1:39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259"/>
      <c r="K465" s="4"/>
      <c r="L465" s="4"/>
      <c r="M465" s="259"/>
      <c r="N465" s="4"/>
      <c r="O465" s="259"/>
      <c r="P465" s="4"/>
      <c r="Q465" s="259"/>
      <c r="R465" s="4"/>
      <c r="S465" s="259"/>
      <c r="T465" s="4"/>
      <c r="U465" s="259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</row>
    <row r="466" spans="1:39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259"/>
      <c r="K466" s="4"/>
      <c r="L466" s="4"/>
      <c r="M466" s="259"/>
      <c r="N466" s="4"/>
      <c r="O466" s="259"/>
      <c r="P466" s="4"/>
      <c r="Q466" s="259"/>
      <c r="R466" s="4"/>
      <c r="S466" s="259"/>
      <c r="T466" s="4"/>
      <c r="U466" s="259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</row>
    <row r="467" spans="1:39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259"/>
      <c r="K467" s="4"/>
      <c r="L467" s="4"/>
      <c r="M467" s="259"/>
      <c r="N467" s="4"/>
      <c r="O467" s="259"/>
      <c r="P467" s="4"/>
      <c r="Q467" s="259"/>
      <c r="R467" s="4"/>
      <c r="S467" s="259"/>
      <c r="T467" s="4"/>
      <c r="U467" s="259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</row>
    <row r="468" spans="1:39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259"/>
      <c r="K468" s="4"/>
      <c r="L468" s="4"/>
      <c r="M468" s="259"/>
      <c r="N468" s="4"/>
      <c r="O468" s="259"/>
      <c r="P468" s="4"/>
      <c r="Q468" s="259"/>
      <c r="R468" s="4"/>
      <c r="S468" s="259"/>
      <c r="T468" s="4"/>
      <c r="U468" s="259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</row>
    <row r="469" spans="1:39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259"/>
      <c r="K469" s="4"/>
      <c r="L469" s="4"/>
      <c r="M469" s="259"/>
      <c r="N469" s="4"/>
      <c r="O469" s="259"/>
      <c r="P469" s="4"/>
      <c r="Q469" s="259"/>
      <c r="R469" s="4"/>
      <c r="S469" s="259"/>
      <c r="T469" s="4"/>
      <c r="U469" s="259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</row>
    <row r="470" spans="1:39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259"/>
      <c r="K470" s="4"/>
      <c r="L470" s="4"/>
      <c r="M470" s="259"/>
      <c r="N470" s="4"/>
      <c r="O470" s="259"/>
      <c r="P470" s="4"/>
      <c r="Q470" s="259"/>
      <c r="R470" s="4"/>
      <c r="S470" s="259"/>
      <c r="T470" s="4"/>
      <c r="U470" s="259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</row>
    <row r="471" spans="1:39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259"/>
      <c r="K471" s="4"/>
      <c r="L471" s="4"/>
      <c r="M471" s="259"/>
      <c r="N471" s="4"/>
      <c r="O471" s="259"/>
      <c r="P471" s="4"/>
      <c r="Q471" s="259"/>
      <c r="R471" s="4"/>
      <c r="S471" s="259"/>
      <c r="T471" s="4"/>
      <c r="U471" s="259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</row>
    <row r="472" spans="1:39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259"/>
      <c r="K472" s="4"/>
      <c r="L472" s="4"/>
      <c r="M472" s="259"/>
      <c r="N472" s="4"/>
      <c r="O472" s="259"/>
      <c r="P472" s="4"/>
      <c r="Q472" s="259"/>
      <c r="R472" s="4"/>
      <c r="S472" s="259"/>
      <c r="T472" s="4"/>
      <c r="U472" s="259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</row>
    <row r="473" spans="1:39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259"/>
      <c r="K473" s="4"/>
      <c r="L473" s="4"/>
      <c r="M473" s="259"/>
      <c r="N473" s="4"/>
      <c r="O473" s="259"/>
      <c r="P473" s="4"/>
      <c r="Q473" s="259"/>
      <c r="R473" s="4"/>
      <c r="S473" s="259"/>
      <c r="T473" s="4"/>
      <c r="U473" s="259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</row>
    <row r="474" spans="1:39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259"/>
      <c r="K474" s="4"/>
      <c r="L474" s="4"/>
      <c r="M474" s="259"/>
      <c r="N474" s="4"/>
      <c r="O474" s="259"/>
      <c r="P474" s="4"/>
      <c r="Q474" s="259"/>
      <c r="R474" s="4"/>
      <c r="S474" s="259"/>
      <c r="T474" s="4"/>
      <c r="U474" s="259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</row>
    <row r="475" spans="1:39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259"/>
      <c r="K475" s="4"/>
      <c r="L475" s="4"/>
      <c r="M475" s="259"/>
      <c r="N475" s="4"/>
      <c r="O475" s="259"/>
      <c r="P475" s="4"/>
      <c r="Q475" s="259"/>
      <c r="R475" s="4"/>
      <c r="S475" s="259"/>
      <c r="T475" s="4"/>
      <c r="U475" s="259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</row>
    <row r="476" spans="1:39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259"/>
      <c r="K476" s="4"/>
      <c r="L476" s="4"/>
      <c r="M476" s="259"/>
      <c r="N476" s="4"/>
      <c r="O476" s="259"/>
      <c r="P476" s="4"/>
      <c r="Q476" s="259"/>
      <c r="R476" s="4"/>
      <c r="S476" s="259"/>
      <c r="T476" s="4"/>
      <c r="U476" s="259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</row>
    <row r="477" spans="1:39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259"/>
      <c r="K477" s="4"/>
      <c r="L477" s="4"/>
      <c r="M477" s="259"/>
      <c r="N477" s="4"/>
      <c r="O477" s="259"/>
      <c r="P477" s="4"/>
      <c r="Q477" s="259"/>
      <c r="R477" s="4"/>
      <c r="S477" s="259"/>
      <c r="T477" s="4"/>
      <c r="U477" s="259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</row>
    <row r="478" spans="1:39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259"/>
      <c r="K478" s="4"/>
      <c r="L478" s="4"/>
      <c r="M478" s="259"/>
      <c r="N478" s="4"/>
      <c r="O478" s="259"/>
      <c r="P478" s="4"/>
      <c r="Q478" s="259"/>
      <c r="R478" s="4"/>
      <c r="S478" s="259"/>
      <c r="T478" s="4"/>
      <c r="U478" s="259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</row>
    <row r="479" spans="1:39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259"/>
      <c r="K479" s="4"/>
      <c r="L479" s="4"/>
      <c r="M479" s="259"/>
      <c r="N479" s="4"/>
      <c r="O479" s="259"/>
      <c r="P479" s="4"/>
      <c r="Q479" s="259"/>
      <c r="R479" s="4"/>
      <c r="S479" s="259"/>
      <c r="T479" s="4"/>
      <c r="U479" s="259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</row>
    <row r="480" spans="1:39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259"/>
      <c r="K480" s="4"/>
      <c r="L480" s="4"/>
      <c r="M480" s="259"/>
      <c r="N480" s="4"/>
      <c r="O480" s="259"/>
      <c r="P480" s="4"/>
      <c r="Q480" s="259"/>
      <c r="R480" s="4"/>
      <c r="S480" s="259"/>
      <c r="T480" s="4"/>
      <c r="U480" s="259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</row>
    <row r="481" spans="1:39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259"/>
      <c r="K481" s="4"/>
      <c r="L481" s="4"/>
      <c r="M481" s="259"/>
      <c r="N481" s="4"/>
      <c r="O481" s="259"/>
      <c r="P481" s="4"/>
      <c r="Q481" s="259"/>
      <c r="R481" s="4"/>
      <c r="S481" s="259"/>
      <c r="T481" s="4"/>
      <c r="U481" s="259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</row>
    <row r="482" spans="1:39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259"/>
      <c r="K482" s="4"/>
      <c r="L482" s="4"/>
      <c r="M482" s="259"/>
      <c r="N482" s="4"/>
      <c r="O482" s="259"/>
      <c r="P482" s="4"/>
      <c r="Q482" s="259"/>
      <c r="R482" s="4"/>
      <c r="S482" s="259"/>
      <c r="T482" s="4"/>
      <c r="U482" s="259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</row>
    <row r="483" spans="1:39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259"/>
      <c r="K483" s="4"/>
      <c r="L483" s="4"/>
      <c r="M483" s="259"/>
      <c r="N483" s="4"/>
      <c r="O483" s="259"/>
      <c r="P483" s="4"/>
      <c r="Q483" s="259"/>
      <c r="R483" s="4"/>
      <c r="S483" s="259"/>
      <c r="T483" s="4"/>
      <c r="U483" s="259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</row>
    <row r="484" spans="1:39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259"/>
      <c r="K484" s="4"/>
      <c r="L484" s="4"/>
      <c r="M484" s="259"/>
      <c r="N484" s="4"/>
      <c r="O484" s="259"/>
      <c r="P484" s="4"/>
      <c r="Q484" s="259"/>
      <c r="R484" s="4"/>
      <c r="S484" s="259"/>
      <c r="T484" s="4"/>
      <c r="U484" s="259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</row>
    <row r="485" spans="1:39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259"/>
      <c r="K485" s="4"/>
      <c r="L485" s="4"/>
      <c r="M485" s="259"/>
      <c r="N485" s="4"/>
      <c r="O485" s="259"/>
      <c r="P485" s="4"/>
      <c r="Q485" s="259"/>
      <c r="R485" s="4"/>
      <c r="S485" s="259"/>
      <c r="T485" s="4"/>
      <c r="U485" s="259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</row>
    <row r="486" spans="1:39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259"/>
      <c r="K486" s="4"/>
      <c r="L486" s="4"/>
      <c r="M486" s="259"/>
      <c r="N486" s="4"/>
      <c r="O486" s="259"/>
      <c r="P486" s="4"/>
      <c r="Q486" s="259"/>
      <c r="R486" s="4"/>
      <c r="S486" s="259"/>
      <c r="T486" s="4"/>
      <c r="U486" s="259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</row>
    <row r="487" spans="1:39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259"/>
      <c r="K487" s="4"/>
      <c r="L487" s="4"/>
      <c r="M487" s="259"/>
      <c r="N487" s="4"/>
      <c r="O487" s="259"/>
      <c r="P487" s="4"/>
      <c r="Q487" s="259"/>
      <c r="R487" s="4"/>
      <c r="S487" s="259"/>
      <c r="T487" s="4"/>
      <c r="U487" s="259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</row>
    <row r="488" spans="1:39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259"/>
      <c r="K488" s="4"/>
      <c r="L488" s="4"/>
      <c r="M488" s="259"/>
      <c r="N488" s="4"/>
      <c r="O488" s="259"/>
      <c r="P488" s="4"/>
      <c r="Q488" s="259"/>
      <c r="R488" s="4"/>
      <c r="S488" s="259"/>
      <c r="T488" s="4"/>
      <c r="U488" s="259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</row>
    <row r="489" spans="1:39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259"/>
      <c r="K489" s="4"/>
      <c r="L489" s="4"/>
      <c r="M489" s="259"/>
      <c r="N489" s="4"/>
      <c r="O489" s="259"/>
      <c r="P489" s="4"/>
      <c r="Q489" s="259"/>
      <c r="R489" s="4"/>
      <c r="S489" s="259"/>
      <c r="T489" s="4"/>
      <c r="U489" s="259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</row>
    <row r="490" spans="1:39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259"/>
      <c r="K490" s="4"/>
      <c r="L490" s="4"/>
      <c r="M490" s="259"/>
      <c r="N490" s="4"/>
      <c r="O490" s="259"/>
      <c r="P490" s="4"/>
      <c r="Q490" s="259"/>
      <c r="R490" s="4"/>
      <c r="S490" s="259"/>
      <c r="T490" s="4"/>
      <c r="U490" s="259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</row>
    <row r="491" spans="1:39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259"/>
      <c r="K491" s="4"/>
      <c r="L491" s="4"/>
      <c r="M491" s="259"/>
      <c r="N491" s="4"/>
      <c r="O491" s="259"/>
      <c r="P491" s="4"/>
      <c r="Q491" s="259"/>
      <c r="R491" s="4"/>
      <c r="S491" s="259"/>
      <c r="T491" s="4"/>
      <c r="U491" s="259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</row>
    <row r="492" spans="1:39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259"/>
      <c r="K492" s="4"/>
      <c r="L492" s="4"/>
      <c r="M492" s="259"/>
      <c r="N492" s="4"/>
      <c r="O492" s="259"/>
      <c r="P492" s="4"/>
      <c r="Q492" s="259"/>
      <c r="R492" s="4"/>
      <c r="S492" s="259"/>
      <c r="T492" s="4"/>
      <c r="U492" s="259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</row>
    <row r="493" spans="1:39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259"/>
      <c r="K493" s="4"/>
      <c r="L493" s="4"/>
      <c r="M493" s="259"/>
      <c r="N493" s="4"/>
      <c r="O493" s="259"/>
      <c r="P493" s="4"/>
      <c r="Q493" s="259"/>
      <c r="R493" s="4"/>
      <c r="S493" s="259"/>
      <c r="T493" s="4"/>
      <c r="U493" s="259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</row>
    <row r="494" spans="1:39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259"/>
      <c r="K494" s="4"/>
      <c r="L494" s="4"/>
      <c r="M494" s="259"/>
      <c r="N494" s="4"/>
      <c r="O494" s="259"/>
      <c r="P494" s="4"/>
      <c r="Q494" s="259"/>
      <c r="R494" s="4"/>
      <c r="S494" s="259"/>
      <c r="T494" s="4"/>
      <c r="U494" s="259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</row>
    <row r="495" spans="1:39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259"/>
      <c r="K495" s="4"/>
      <c r="L495" s="4"/>
      <c r="M495" s="259"/>
      <c r="N495" s="4"/>
      <c r="O495" s="259"/>
      <c r="P495" s="4"/>
      <c r="Q495" s="259"/>
      <c r="R495" s="4"/>
      <c r="S495" s="259"/>
      <c r="T495" s="4"/>
      <c r="U495" s="259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</row>
    <row r="496" spans="1:39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259"/>
      <c r="K496" s="4"/>
      <c r="L496" s="4"/>
      <c r="M496" s="259"/>
      <c r="N496" s="4"/>
      <c r="O496" s="259"/>
      <c r="P496" s="4"/>
      <c r="Q496" s="259"/>
      <c r="R496" s="4"/>
      <c r="S496" s="259"/>
      <c r="T496" s="4"/>
      <c r="U496" s="259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</row>
    <row r="497" spans="1:39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259"/>
      <c r="K497" s="4"/>
      <c r="L497" s="4"/>
      <c r="M497" s="259"/>
      <c r="N497" s="4"/>
      <c r="O497" s="259"/>
      <c r="P497" s="4"/>
      <c r="Q497" s="259"/>
      <c r="R497" s="4"/>
      <c r="S497" s="259"/>
      <c r="T497" s="4"/>
      <c r="U497" s="259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</row>
    <row r="498" spans="1:39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259"/>
      <c r="K498" s="4"/>
      <c r="L498" s="4"/>
      <c r="M498" s="259"/>
      <c r="N498" s="4"/>
      <c r="O498" s="259"/>
      <c r="P498" s="4"/>
      <c r="Q498" s="259"/>
      <c r="R498" s="4"/>
      <c r="S498" s="259"/>
      <c r="T498" s="4"/>
      <c r="U498" s="259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</row>
    <row r="499" spans="1:39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259"/>
      <c r="K499" s="4"/>
      <c r="L499" s="4"/>
      <c r="M499" s="259"/>
      <c r="N499" s="4"/>
      <c r="O499" s="259"/>
      <c r="P499" s="4"/>
      <c r="Q499" s="259"/>
      <c r="R499" s="4"/>
      <c r="S499" s="259"/>
      <c r="T499" s="4"/>
      <c r="U499" s="259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</row>
    <row r="500" spans="1:39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259"/>
      <c r="K500" s="4"/>
      <c r="L500" s="4"/>
      <c r="M500" s="259"/>
      <c r="N500" s="4"/>
      <c r="O500" s="259"/>
      <c r="P500" s="4"/>
      <c r="Q500" s="259"/>
      <c r="R500" s="4"/>
      <c r="S500" s="259"/>
      <c r="T500" s="4"/>
      <c r="U500" s="259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</row>
    <row r="501" spans="1:39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259"/>
      <c r="K501" s="4"/>
      <c r="L501" s="4"/>
      <c r="M501" s="259"/>
      <c r="N501" s="4"/>
      <c r="O501" s="259"/>
      <c r="P501" s="4"/>
      <c r="Q501" s="259"/>
      <c r="R501" s="4"/>
      <c r="S501" s="259"/>
      <c r="T501" s="4"/>
      <c r="U501" s="259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</row>
    <row r="502" spans="1:39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259"/>
      <c r="K502" s="4"/>
      <c r="L502" s="4"/>
      <c r="M502" s="259"/>
      <c r="N502" s="4"/>
      <c r="O502" s="259"/>
      <c r="P502" s="4"/>
      <c r="Q502" s="259"/>
      <c r="R502" s="4"/>
      <c r="S502" s="259"/>
      <c r="T502" s="4"/>
      <c r="U502" s="259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</row>
    <row r="503" spans="1:39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259"/>
      <c r="K503" s="4"/>
      <c r="L503" s="4"/>
      <c r="M503" s="259"/>
      <c r="N503" s="4"/>
      <c r="O503" s="259"/>
      <c r="P503" s="4"/>
      <c r="Q503" s="259"/>
      <c r="R503" s="4"/>
      <c r="S503" s="259"/>
      <c r="T503" s="4"/>
      <c r="U503" s="259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</row>
    <row r="504" spans="1:39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259"/>
      <c r="K504" s="4"/>
      <c r="L504" s="4"/>
      <c r="M504" s="259"/>
      <c r="N504" s="4"/>
      <c r="O504" s="259"/>
      <c r="P504" s="4"/>
      <c r="Q504" s="259"/>
      <c r="R504" s="4"/>
      <c r="S504" s="259"/>
      <c r="T504" s="4"/>
      <c r="U504" s="259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</row>
    <row r="505" spans="1:39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259"/>
      <c r="K505" s="4"/>
      <c r="L505" s="4"/>
      <c r="M505" s="259"/>
      <c r="N505" s="4"/>
      <c r="O505" s="259"/>
      <c r="P505" s="4"/>
      <c r="Q505" s="259"/>
      <c r="R505" s="4"/>
      <c r="S505" s="259"/>
      <c r="T505" s="4"/>
      <c r="U505" s="259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</row>
    <row r="506" spans="1:39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259"/>
      <c r="K506" s="4"/>
      <c r="L506" s="4"/>
      <c r="M506" s="259"/>
      <c r="N506" s="4"/>
      <c r="O506" s="259"/>
      <c r="P506" s="4"/>
      <c r="Q506" s="259"/>
      <c r="R506" s="4"/>
      <c r="S506" s="259"/>
      <c r="T506" s="4"/>
      <c r="U506" s="259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</row>
    <row r="507" spans="1:39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259"/>
      <c r="K507" s="4"/>
      <c r="L507" s="4"/>
      <c r="M507" s="259"/>
      <c r="N507" s="4"/>
      <c r="O507" s="259"/>
      <c r="P507" s="4"/>
      <c r="Q507" s="259"/>
      <c r="R507" s="4"/>
      <c r="S507" s="259"/>
      <c r="T507" s="4"/>
      <c r="U507" s="259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</row>
    <row r="508" spans="1:39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259"/>
      <c r="K508" s="4"/>
      <c r="L508" s="4"/>
      <c r="M508" s="259"/>
      <c r="N508" s="4"/>
      <c r="O508" s="259"/>
      <c r="P508" s="4"/>
      <c r="Q508" s="259"/>
      <c r="R508" s="4"/>
      <c r="S508" s="259"/>
      <c r="T508" s="4"/>
      <c r="U508" s="259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</row>
    <row r="509" spans="1:39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259"/>
      <c r="K509" s="4"/>
      <c r="L509" s="4"/>
      <c r="M509" s="259"/>
      <c r="N509" s="4"/>
      <c r="O509" s="259"/>
      <c r="P509" s="4"/>
      <c r="Q509" s="259"/>
      <c r="R509" s="4"/>
      <c r="S509" s="259"/>
      <c r="T509" s="4"/>
      <c r="U509" s="259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</row>
    <row r="510" spans="1:39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259"/>
      <c r="K510" s="4"/>
      <c r="L510" s="4"/>
      <c r="M510" s="259"/>
      <c r="N510" s="4"/>
      <c r="O510" s="259"/>
      <c r="P510" s="4"/>
      <c r="Q510" s="259"/>
      <c r="R510" s="4"/>
      <c r="S510" s="259"/>
      <c r="T510" s="4"/>
      <c r="U510" s="259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</row>
    <row r="511" spans="1:39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259"/>
      <c r="K511" s="4"/>
      <c r="L511" s="4"/>
      <c r="M511" s="259"/>
      <c r="N511" s="4"/>
      <c r="O511" s="259"/>
      <c r="P511" s="4"/>
      <c r="Q511" s="259"/>
      <c r="R511" s="4"/>
      <c r="S511" s="259"/>
      <c r="T511" s="4"/>
      <c r="U511" s="259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</row>
    <row r="512" spans="1:39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259"/>
      <c r="K512" s="4"/>
      <c r="L512" s="4"/>
      <c r="M512" s="259"/>
      <c r="N512" s="4"/>
      <c r="O512" s="259"/>
      <c r="P512" s="4"/>
      <c r="Q512" s="259"/>
      <c r="R512" s="4"/>
      <c r="S512" s="259"/>
      <c r="T512" s="4"/>
      <c r="U512" s="259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</row>
  </sheetData>
  <mergeCells count="30">
    <mergeCell ref="A10:C10"/>
    <mergeCell ref="A178:O178"/>
    <mergeCell ref="BF6:BK6"/>
    <mergeCell ref="BL6:BQ6"/>
    <mergeCell ref="BR6:BW6"/>
    <mergeCell ref="BX6:CC6"/>
    <mergeCell ref="CD6:CI6"/>
    <mergeCell ref="A9:C9"/>
    <mergeCell ref="V6:AA6"/>
    <mergeCell ref="AB6:AG6"/>
    <mergeCell ref="AH6:AM6"/>
    <mergeCell ref="AN6:AS6"/>
    <mergeCell ref="AT6:AY6"/>
    <mergeCell ref="AZ6:BE6"/>
    <mergeCell ref="H6:H7"/>
    <mergeCell ref="I6:J7"/>
    <mergeCell ref="K6:K7"/>
    <mergeCell ref="L6:M7"/>
    <mergeCell ref="N6:O7"/>
    <mergeCell ref="P6:U6"/>
    <mergeCell ref="A1:N1"/>
    <mergeCell ref="A2:N2"/>
    <mergeCell ref="A3:O3"/>
    <mergeCell ref="A4:O4"/>
    <mergeCell ref="A6:A7"/>
    <mergeCell ref="B6:B7"/>
    <mergeCell ref="C6:C7"/>
    <mergeCell ref="D6:D7"/>
    <mergeCell ref="E6:F6"/>
    <mergeCell ref="G6:G7"/>
  </mergeCells>
  <printOptions horizontalCentered="1"/>
  <pageMargins left="0.19685039370078741" right="0.19685039370078741" top="0.19685039370078741" bottom="0.39370078740157483" header="0" footer="0.19685039370078741"/>
  <pageSetup scale="35" orientation="landscape" r:id="rId1"/>
  <headerFooter alignWithMargins="0">
    <oddFooter>&amp;C&amp;8Página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Volumetria</vt:lpstr>
      <vt:lpstr>Volumetria!Área_de_impresión</vt:lpstr>
      <vt:lpstr>Volumetria!Títulos_a_imprimir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Perla Aguirre Marquez</dc:creator>
  <cp:lastModifiedBy>Perla Aguirre Marquez</cp:lastModifiedBy>
  <dcterms:created xsi:type="dcterms:W3CDTF">2017-02-23T23:21:38Z</dcterms:created>
  <dcterms:modified xsi:type="dcterms:W3CDTF">2017-02-23T23:28:55Z</dcterms:modified>
</cp:coreProperties>
</file>