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.cuilty\Desktop\TRANSPARENCIA\"/>
    </mc:Choice>
  </mc:AlternateContent>
  <bookViews>
    <workbookView xWindow="0" yWindow="0" windowWidth="20490" windowHeight="7155"/>
  </bookViews>
  <sheets>
    <sheet name="Analisis de evolucion del ingr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'Analisis de evolucion del ingre'!$A$1:$AE$82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h" hidden="1">#REF!</definedName>
    <definedName name="CUENTAS">#REF!</definedName>
    <definedName name="ENE">'[8]1997'!#REF!</definedName>
    <definedName name="ENERO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XDO_?c1000?">#REF!</definedName>
    <definedName name="XDO_?c1000ColHeadLine1?">#REF!</definedName>
    <definedName name="XDO_?c1000ColHeadLine2?">#REF!</definedName>
    <definedName name="XDO_?c1000ColHeadLine3?">#REF!</definedName>
    <definedName name="XDO_?c1001?">#REF!</definedName>
    <definedName name="XDO_?c1001ColHeadLine1?">#REF!</definedName>
    <definedName name="XDO_?c1001ColHeadLine2?">#REF!</definedName>
    <definedName name="XDO_?c1001ColHeadLine3?">#REF!</definedName>
    <definedName name="XDO_?c1002?">#REF!</definedName>
    <definedName name="XDO_?c1002ColHeadLine1?">#REF!</definedName>
    <definedName name="XDO_?c1002ColHeadLine2?">#REF!</definedName>
    <definedName name="XDO_?c1002ColHeadLine3?">#REF!</definedName>
    <definedName name="XDO_?c1003?">#REF!</definedName>
    <definedName name="XDO_?c1003ColHeadLine1?">#REF!</definedName>
    <definedName name="XDO_?c1003ColHeadLine2?">#REF!</definedName>
    <definedName name="XDO_?c1003ColHeadLine3?">#REF!</definedName>
    <definedName name="XDO_?c1004?">#REF!</definedName>
    <definedName name="XDO_?c1004ColHeadLine1?">#REF!</definedName>
    <definedName name="XDO_?c1004ColHeadLine2?">#REF!</definedName>
    <definedName name="XDO_?c1004ColHeadLine3?">#REF!</definedName>
    <definedName name="XDO_?c1005?">#REF!</definedName>
    <definedName name="XDO_?c1005ColHeadLine1?">#REF!</definedName>
    <definedName name="XDO_?c1005ColHeadLine2?">#REF!</definedName>
    <definedName name="XDO_?c1005ColHeadLine3?">#REF!</definedName>
    <definedName name="XDO_?c1006?">#REF!</definedName>
    <definedName name="XDO_?c1006ColHeadLine1?">#REF!</definedName>
    <definedName name="XDO_?c1006ColHeadLine2?">#REF!</definedName>
    <definedName name="XDO_?c1006ColHeadLine3?">#REF!</definedName>
    <definedName name="XDO_?c1007?">#REF!</definedName>
    <definedName name="XDO_?c1007ColHeadLine1?">#REF!</definedName>
    <definedName name="XDO_?c1007ColHeadLine2?">#REF!</definedName>
    <definedName name="XDO_?c1007ColHeadLine3?">#REF!</definedName>
    <definedName name="XDO_?c1008?">#REF!</definedName>
    <definedName name="XDO_?c1008ColHeadLine1?">#REF!</definedName>
    <definedName name="XDO_?c1008ColHeadLine2?">#REF!</definedName>
    <definedName name="XDO_?c1008ColHeadLine3?">#REF!</definedName>
    <definedName name="XDO_?c1009?">#REF!</definedName>
    <definedName name="XDO_?c1009ColHeadLine1?">#REF!</definedName>
    <definedName name="XDO_?c1009ColHeadLine2?">#REF!</definedName>
    <definedName name="XDO_?c1009ColHeadLine3?">#REF!</definedName>
    <definedName name="XDO_?c1010?">#REF!</definedName>
    <definedName name="XDO_?c1010ColHeadLine1?">#REF!</definedName>
    <definedName name="XDO_?c1010ColHeadLine2?">#REF!</definedName>
    <definedName name="XDO_?c1010ColHeadLine3?">#REF!</definedName>
    <definedName name="XDO_?c1011?">#REF!</definedName>
    <definedName name="XDO_?c1011ColHeadLine1?">#REF!</definedName>
    <definedName name="XDO_?c1011ColHeadLine2?">#REF!</definedName>
    <definedName name="XDO_?c1011ColHeadLine3?">#REF!</definedName>
    <definedName name="XDO_?c1012?">#REF!</definedName>
    <definedName name="XDO_?c1012ColHeadLine1?">#REF!</definedName>
    <definedName name="XDO_?c1012ColHeadLine2?">#REF!</definedName>
    <definedName name="XDO_?c1012ColHeadLine3?">#REF!</definedName>
    <definedName name="XDO_?c1013?">#REF!</definedName>
    <definedName name="XDO_?c1013ColHeadLine1?">#REF!</definedName>
    <definedName name="XDO_?c1013ColHeadLine2?">#REF!</definedName>
    <definedName name="XDO_?c1013ColHeadLine3?">#REF!</definedName>
    <definedName name="XDO_?c1014?">#REF!</definedName>
    <definedName name="XDO_?c1014ColHeadLine1?">#REF!</definedName>
    <definedName name="XDO_?c1014ColHeadLine2?">#REF!</definedName>
    <definedName name="XDO_?c1014ColHeadLine3?">#REF!</definedName>
    <definedName name="XDO_?c1015?">#REF!</definedName>
    <definedName name="XDO_?c1015ColHeadLine1?">#REF!</definedName>
    <definedName name="XDO_?c1015ColHeadLine2?">#REF!</definedName>
    <definedName name="XDO_?c1015ColHeadLine3?">#REF!</definedName>
    <definedName name="XDO_?c1016?">#REF!</definedName>
    <definedName name="XDO_?c1016ColHeadLine1?">#REF!</definedName>
    <definedName name="XDO_?c1016ColHeadLine2?">#REF!</definedName>
    <definedName name="XDO_?c1016ColHeadLine3?">#REF!</definedName>
    <definedName name="XDO_?c1017?">#REF!</definedName>
    <definedName name="XDO_?c1017ColHeadLine1?">#REF!</definedName>
    <definedName name="XDO_?c1017ColHeadLine2?">#REF!</definedName>
    <definedName name="XDO_?c1017ColHeadLine3?">#REF!</definedName>
    <definedName name="XDO_?c1018?">#REF!</definedName>
    <definedName name="XDO_?c1018ColHeadLine1?">#REF!</definedName>
    <definedName name="XDO_?c1018ColHeadLine2?">#REF!</definedName>
    <definedName name="XDO_?c1018ColHeadLine3?">#REF!</definedName>
    <definedName name="XDO_?c1019?">#REF!</definedName>
    <definedName name="XDO_?c1019ColHeadLine1?">#REF!</definedName>
    <definedName name="XDO_?c1019ColHeadLine2?">#REF!</definedName>
    <definedName name="XDO_?c1019ColHeadLine3?">#REF!</definedName>
    <definedName name="XDO_?c1020?">#REF!</definedName>
    <definedName name="XDO_?c1020ColHeadLine1?">#REF!</definedName>
    <definedName name="XDO_?c1020ColHeadLine2?">#REF!</definedName>
    <definedName name="XDO_?c1020ColHeadLine3?">#REF!</definedName>
    <definedName name="XDO_?c1021?">#REF!</definedName>
    <definedName name="XDO_?c1021ColHeadLine1?">#REF!</definedName>
    <definedName name="XDO_?c1021ColHeadLine2?">#REF!</definedName>
    <definedName name="XDO_?c1021ColHeadLine3?">#REF!</definedName>
    <definedName name="XDO_?c1022?">#REF!</definedName>
    <definedName name="XDO_?c1022ColHeadLine1?">#REF!</definedName>
    <definedName name="XDO_?c1022ColHeadLine2?">#REF!</definedName>
    <definedName name="XDO_?c1022ColHeadLine3?">#REF!</definedName>
    <definedName name="XDO_?c1023?">#REF!</definedName>
    <definedName name="XDO_?c1023ColHeadLine1?">#REF!</definedName>
    <definedName name="XDO_?c1023ColHeadLine2?">#REF!</definedName>
    <definedName name="XDO_?c1023ColHeadLine3?">#REF!</definedName>
    <definedName name="XDO_?c1024?">#REF!</definedName>
    <definedName name="XDO_?c1024ColHeadLine1?">#REF!</definedName>
    <definedName name="XDO_?c1024ColHeadLine2?">#REF!</definedName>
    <definedName name="XDO_?c1024ColHeadLine3?">#REF!</definedName>
    <definedName name="XDO_?c1025?">#REF!</definedName>
    <definedName name="XDO_?c1025ColHeadLine1?">#REF!</definedName>
    <definedName name="XDO_?c1025ColHeadLine2?">#REF!</definedName>
    <definedName name="XDO_?c1025ColHeadLine3?">#REF!</definedName>
    <definedName name="XDO_?c1026?">#REF!</definedName>
    <definedName name="XDO_?c1026ColHeadLine1?">#REF!</definedName>
    <definedName name="XDO_?c1026ColHeadLine2?">#REF!</definedName>
    <definedName name="XDO_?c1026ColHeadLine3?">#REF!</definedName>
    <definedName name="XDO_?c1027?">#REF!</definedName>
    <definedName name="XDO_?c1027ColHeadLine1?">#REF!</definedName>
    <definedName name="XDO_?c1027ColHeadLine2?">#REF!</definedName>
    <definedName name="XDO_?c1027ColHeadLine3?">#REF!</definedName>
    <definedName name="XDO_?c1028?">#REF!</definedName>
    <definedName name="XDO_?c1028ColHeadLine1?">#REF!</definedName>
    <definedName name="XDO_?c1028ColHeadLine2?">#REF!</definedName>
    <definedName name="XDO_?c1028ColHeadLine3?">#REF!</definedName>
    <definedName name="XDO_?c1029?">#REF!</definedName>
    <definedName name="XDO_?c1029ColHeadLine1?">#REF!</definedName>
    <definedName name="XDO_?c1029ColHeadLine2?">#REF!</definedName>
    <definedName name="XDO_?c1029ColHeadLine3?">#REF!</definedName>
    <definedName name="XDO_?c1030?">#REF!</definedName>
    <definedName name="XDO_?c1030ColHeadLine1?">#REF!</definedName>
    <definedName name="XDO_?c1030ColHeadLine2?">#REF!</definedName>
    <definedName name="XDO_?c1030ColHeadLine3?">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9" i="1" l="1"/>
  <c r="T79" i="1"/>
  <c r="T80" i="1" s="1"/>
  <c r="S79" i="1"/>
  <c r="S80" i="1" s="1"/>
  <c r="Q79" i="1"/>
  <c r="Q80" i="1" s="1"/>
  <c r="O79" i="1"/>
  <c r="O80" i="1" s="1"/>
  <c r="M79" i="1"/>
  <c r="M80" i="1" s="1"/>
  <c r="K79" i="1"/>
  <c r="K80" i="1" s="1"/>
  <c r="I79" i="1"/>
  <c r="I80" i="1" s="1"/>
  <c r="G79" i="1"/>
  <c r="G80" i="1" s="1"/>
  <c r="Z78" i="1"/>
  <c r="Z77" i="1"/>
  <c r="X75" i="1"/>
  <c r="V75" i="1"/>
  <c r="U75" i="1"/>
  <c r="R75" i="1"/>
  <c r="P75" i="1"/>
  <c r="N75" i="1"/>
  <c r="L75" i="1"/>
  <c r="J75" i="1"/>
  <c r="H75" i="1"/>
  <c r="Z75" i="1"/>
  <c r="Z74" i="1"/>
  <c r="Y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X60" i="1"/>
  <c r="X79" i="1" s="1"/>
  <c r="V60" i="1"/>
  <c r="V79" i="1" s="1"/>
  <c r="U60" i="1"/>
  <c r="R60" i="1"/>
  <c r="R79" i="1" s="1"/>
  <c r="P60" i="1"/>
  <c r="P79" i="1" s="1"/>
  <c r="N60" i="1"/>
  <c r="N79" i="1" s="1"/>
  <c r="J60" i="1"/>
  <c r="J79" i="1" s="1"/>
  <c r="H60" i="1"/>
  <c r="H79" i="1" s="1"/>
  <c r="Z59" i="1"/>
  <c r="Z58" i="1"/>
  <c r="Z57" i="1"/>
  <c r="L57" i="1"/>
  <c r="H57" i="1"/>
  <c r="Z56" i="1"/>
  <c r="L56" i="1"/>
  <c r="Z55" i="1"/>
  <c r="L54" i="1"/>
  <c r="H54" i="1"/>
  <c r="Z54" i="1"/>
  <c r="Z53" i="1"/>
  <c r="Z52" i="1"/>
  <c r="L52" i="1"/>
  <c r="H52" i="1"/>
  <c r="L51" i="1"/>
  <c r="L60" i="1" s="1"/>
  <c r="L79" i="1" s="1"/>
  <c r="H51" i="1"/>
  <c r="H50" i="1"/>
  <c r="H80" i="1" s="1"/>
  <c r="L49" i="1"/>
  <c r="J49" i="1"/>
  <c r="H49" i="1"/>
  <c r="Z48" i="1"/>
  <c r="Z47" i="1"/>
  <c r="N46" i="1"/>
  <c r="L46" i="1"/>
  <c r="J46" i="1"/>
  <c r="H46" i="1"/>
  <c r="Z45" i="1"/>
  <c r="Z44" i="1"/>
  <c r="Z43" i="1"/>
  <c r="Z42" i="1"/>
  <c r="X41" i="1"/>
  <c r="X50" i="1" s="1"/>
  <c r="X80" i="1" s="1"/>
  <c r="V41" i="1"/>
  <c r="U41" i="1"/>
  <c r="T41" i="1"/>
  <c r="R41" i="1"/>
  <c r="P41" i="1"/>
  <c r="N41" i="1"/>
  <c r="L41" i="1"/>
  <c r="J41" i="1"/>
  <c r="H41" i="1"/>
  <c r="Z40" i="1"/>
  <c r="Z39" i="1"/>
  <c r="Z38" i="1"/>
  <c r="Z37" i="1"/>
  <c r="Z36" i="1"/>
  <c r="X35" i="1"/>
  <c r="V35" i="1"/>
  <c r="U35" i="1"/>
  <c r="T35" i="1"/>
  <c r="R35" i="1"/>
  <c r="P35" i="1"/>
  <c r="N35" i="1"/>
  <c r="L35" i="1"/>
  <c r="J35" i="1"/>
  <c r="H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L18" i="1"/>
  <c r="J18" i="1"/>
  <c r="H18" i="1"/>
  <c r="Z17" i="1"/>
  <c r="Z16" i="1"/>
  <c r="Y16" i="1"/>
  <c r="Z15" i="1"/>
  <c r="Y15" i="1"/>
  <c r="X14" i="1"/>
  <c r="X46" i="1" s="1"/>
  <c r="W14" i="1"/>
  <c r="V14" i="1"/>
  <c r="V46" i="1" s="1"/>
  <c r="U14" i="1"/>
  <c r="T14" i="1"/>
  <c r="T46" i="1" s="1"/>
  <c r="S14" i="1"/>
  <c r="R14" i="1"/>
  <c r="R46" i="1" s="1"/>
  <c r="Q14" i="1"/>
  <c r="P14" i="1"/>
  <c r="P46" i="1" s="1"/>
  <c r="P50" i="1" s="1"/>
  <c r="O14" i="1"/>
  <c r="N14" i="1"/>
  <c r="N50" i="1" s="1"/>
  <c r="N80" i="1" s="1"/>
  <c r="M14" i="1"/>
  <c r="L14" i="1"/>
  <c r="L50" i="1" s="1"/>
  <c r="K14" i="1"/>
  <c r="J14" i="1"/>
  <c r="J50" i="1" s="1"/>
  <c r="I14" i="1"/>
  <c r="H14" i="1"/>
  <c r="G14" i="1"/>
  <c r="Z13" i="1"/>
  <c r="Z12" i="1"/>
  <c r="Z11" i="1"/>
  <c r="Z10" i="1"/>
  <c r="Y10" i="1"/>
  <c r="Z9" i="1"/>
  <c r="Y9" i="1"/>
  <c r="Z8" i="1"/>
  <c r="Y8" i="1"/>
  <c r="Z18" i="1" l="1"/>
  <c r="L80" i="1"/>
  <c r="P80" i="1"/>
  <c r="U50" i="1"/>
  <c r="U80" i="1" s="1"/>
  <c r="J80" i="1"/>
  <c r="Z35" i="1"/>
  <c r="U46" i="1"/>
  <c r="Z46" i="1"/>
  <c r="V50" i="1"/>
  <c r="V80" i="1" s="1"/>
  <c r="Z51" i="1"/>
  <c r="Z14" i="1"/>
  <c r="Z49" i="1"/>
  <c r="Z41" i="1"/>
  <c r="R50" i="1"/>
  <c r="R80" i="1" s="1"/>
  <c r="Z50" i="1" l="1"/>
  <c r="Z60" i="1"/>
  <c r="Z79" i="1" l="1"/>
  <c r="Z80" i="1" l="1"/>
</calcChain>
</file>

<file path=xl/sharedStrings.xml><?xml version="1.0" encoding="utf-8"?>
<sst xmlns="http://schemas.openxmlformats.org/spreadsheetml/2006/main" count="103" uniqueCount="100">
  <si>
    <t>MUNICIPIO DE CHIHUAHUA</t>
  </si>
  <si>
    <t>TESORERIA</t>
  </si>
  <si>
    <t>ANALISIS DE EVOLUCION DEL INGRESO 2016</t>
  </si>
  <si>
    <t>AL 30  DE JUNIO DE  2016</t>
  </si>
  <si>
    <t>ENERO</t>
  </si>
  <si>
    <t>FEBRERO</t>
  </si>
  <si>
    <t>MARZO</t>
  </si>
  <si>
    <t>ABRIL</t>
  </si>
  <si>
    <t>MAYO</t>
  </si>
  <si>
    <t>JUNIO</t>
  </si>
  <si>
    <t xml:space="preserve"> JULIO </t>
  </si>
  <si>
    <t>AGOSTO</t>
  </si>
  <si>
    <t>SEPTIEMBRE</t>
  </si>
  <si>
    <t>OCTUBRE-09</t>
  </si>
  <si>
    <t>OCTUBRE</t>
  </si>
  <si>
    <t>NOVIEMBRE</t>
  </si>
  <si>
    <t>DICIEMBRE</t>
  </si>
  <si>
    <t>SALDO REAL</t>
  </si>
  <si>
    <t>LEY DE INGRESOS 2016</t>
  </si>
  <si>
    <t xml:space="preserve">    %</t>
  </si>
  <si>
    <t>Predial</t>
  </si>
  <si>
    <t>Traslación de Dominio de Bienes Inmuebles</t>
  </si>
  <si>
    <t>Espectáculos Públicos</t>
  </si>
  <si>
    <t>Multas</t>
  </si>
  <si>
    <t>Recargos</t>
  </si>
  <si>
    <t>Actos de Ejecución</t>
  </si>
  <si>
    <t>TOTAL IMPUESTOS Y CONTRIBUCIONES</t>
  </si>
  <si>
    <t>Universitario</t>
  </si>
  <si>
    <t>Contribuciones Especiales</t>
  </si>
  <si>
    <t>Infraestructura y Equipamiento</t>
  </si>
  <si>
    <t>CONTRIBUCIONES DE MEJORAS</t>
  </si>
  <si>
    <t>Mercados y Centrales de Abastos</t>
  </si>
  <si>
    <t>Arrendamiento de Bienes</t>
  </si>
  <si>
    <t>Cementerios</t>
  </si>
  <si>
    <t>Permisos Ganaderos</t>
  </si>
  <si>
    <t>Permisos de Obras Públicas</t>
  </si>
  <si>
    <t>Legalizacion de Firmas y Certificados</t>
  </si>
  <si>
    <t>Permisos de Gobernación</t>
  </si>
  <si>
    <t>Aseo Urbano</t>
  </si>
  <si>
    <t>Alumbrado Público</t>
  </si>
  <si>
    <t>Fijación de Anuncios y Propaganda Comercial</t>
  </si>
  <si>
    <t>Servicios a Eventos Masivos</t>
  </si>
  <si>
    <t>Servicios Ley de Transparencia</t>
  </si>
  <si>
    <t>Servicios de Mantenimiento Urbano</t>
  </si>
  <si>
    <t>Servicios de Protección Civil</t>
  </si>
  <si>
    <t>Derechos de Operación de Máquinas de Video</t>
  </si>
  <si>
    <t>Servicios de Vigilancia Especial</t>
  </si>
  <si>
    <t>TOTAL DERECHOS</t>
  </si>
  <si>
    <t xml:space="preserve"> </t>
  </si>
  <si>
    <t>Vigilancia Especial</t>
  </si>
  <si>
    <t>Rendimientos Financieros</t>
  </si>
  <si>
    <t>Rendimientos Financieros FORTAMUN</t>
  </si>
  <si>
    <t>Rendimientos Financieros FISM</t>
  </si>
  <si>
    <t>Rendimientos Financieros Subsemun FORTASEG</t>
  </si>
  <si>
    <t>TOTAL PRODUCTOS DE TIPO CORRIENTE</t>
  </si>
  <si>
    <t>Multas Federales no Fiscales</t>
  </si>
  <si>
    <t>Indemnizaciones</t>
  </si>
  <si>
    <t>Aprovechamientos provenientes de Obras Públicas</t>
  </si>
  <si>
    <t>Otros Aprovechamientos</t>
  </si>
  <si>
    <t>TOTAL APROVECHAMIENTOS</t>
  </si>
  <si>
    <t>Enajenación de Bienes Muebles</t>
  </si>
  <si>
    <t>Enajenación de Bienes Inmuebles</t>
  </si>
  <si>
    <t>VENTA DE BIENES Y SERVICIOS</t>
  </si>
  <si>
    <t>TOTAL DE INGRESOS PROPIOS</t>
  </si>
  <si>
    <t>Fondo General</t>
  </si>
  <si>
    <t>Fondo de Fiscalización</t>
  </si>
  <si>
    <t>Impuesto Sobre Tenencia o Uso de Vehículos</t>
  </si>
  <si>
    <t>Fondo de Fomento Municipal</t>
  </si>
  <si>
    <t>Impuestos Estatales</t>
  </si>
  <si>
    <t>Impuesto Especial S/Producción y Servicios</t>
  </si>
  <si>
    <t xml:space="preserve">IEPS de Gasolina y Diesel </t>
  </si>
  <si>
    <t>Impuestos Sobre Automóviles Nuevos</t>
  </si>
  <si>
    <t xml:space="preserve">Reintegro de Intereses </t>
  </si>
  <si>
    <t>TOTAL PARTICIPACIONES</t>
  </si>
  <si>
    <t>Fondo de Aport. Para el Fortalecimiento de los Municipios</t>
  </si>
  <si>
    <t>Fondo de Aportaciones para la Infraestructura Social Municipal</t>
  </si>
  <si>
    <t>Subsidio de Seguridad Municipal</t>
  </si>
  <si>
    <t>Secretaría de Economía</t>
  </si>
  <si>
    <t>ISR Participable</t>
  </si>
  <si>
    <t>Gobierno del Estado (FISM)</t>
  </si>
  <si>
    <t>Gobierno del Estado (FAFM)</t>
  </si>
  <si>
    <t>Gobierno del Estado (PIEM)</t>
  </si>
  <si>
    <t>Federal Por Convenios</t>
  </si>
  <si>
    <t>Gobierno del Estado   (  CE00  )</t>
  </si>
  <si>
    <t>FORTASEG</t>
  </si>
  <si>
    <t>FORTALECE 2016</t>
  </si>
  <si>
    <t xml:space="preserve">Reintegros  </t>
  </si>
  <si>
    <t>Reintegros   (  FISM  2012  )</t>
  </si>
  <si>
    <t>TOTAL APORTACIONES</t>
  </si>
  <si>
    <t>Extraordinario</t>
  </si>
  <si>
    <t>Empréstitos</t>
  </si>
  <si>
    <t>TOTAL EXTRAORDINARIOS</t>
  </si>
  <si>
    <t>TOTAL PARTICIPACIONES Y APORTACIONES</t>
  </si>
  <si>
    <t>INGRESOS TOTALES</t>
  </si>
  <si>
    <t>PRESIDENTE MUNICIPAL</t>
  </si>
  <si>
    <t>TESORERO MUNICIPAL</t>
  </si>
  <si>
    <t>COMISION DE HACIENDA</t>
  </si>
  <si>
    <t>LIC. MARCO ADÁN QUEZADA MARTÍNEZ</t>
  </si>
  <si>
    <t>C.P. ILDEFONSO SEPÚLVEDA MÁRQUEZ</t>
  </si>
  <si>
    <t>C. JUAN MANUEL  FUENTECILLA NORIEGA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</si>
</sst>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_);_(@_)"/>
    <numFmt numFmtId="167" formatCode="#,##0_ ;\-#,##0\ "/>
    <numFmt numFmtId="168" formatCode="_(* #,##0.0_);_(* \(#,##0.0\);_(* &quot;-&quot;??_);_(@_)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Arial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.5"/>
      <color rgb="FF000000"/>
      <name val="Arial"/>
      <family val="2"/>
    </font>
    <font>
      <sz val="8"/>
      <color rgb="FF000000"/>
      <name val="Arial"/>
      <family val="2"/>
    </font>
    <font>
      <b/>
      <sz val="6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sz val="6"/>
      <color rgb="FF000000"/>
      <name val="Arial"/>
      <family val="2"/>
    </font>
    <font>
      <sz val="7"/>
      <name val="Arial"/>
      <family val="2"/>
    </font>
    <font>
      <sz val="6.5"/>
      <name val="Arial"/>
      <family val="2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2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</cellStyleXfs>
  <cellXfs count="30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Fill="1" applyBorder="1"/>
    <xf numFmtId="4" fontId="3" fillId="0" borderId="2" xfId="0" applyNumberFormat="1" applyFont="1" applyBorder="1"/>
    <xf numFmtId="0" fontId="2" fillId="0" borderId="2" xfId="0" applyFont="1" applyFill="1" applyBorder="1" applyAlignment="1">
      <alignment horizontal="center"/>
    </xf>
    <xf numFmtId="164" fontId="2" fillId="0" borderId="2" xfId="1" applyNumberFormat="1" applyFont="1" applyBorder="1"/>
    <xf numFmtId="4" fontId="2" fillId="0" borderId="2" xfId="1" applyNumberFormat="1" applyFont="1" applyFill="1" applyBorder="1"/>
    <xf numFmtId="4" fontId="3" fillId="0" borderId="2" xfId="1" applyNumberFormat="1" applyFont="1" applyFill="1" applyBorder="1"/>
    <xf numFmtId="0" fontId="2" fillId="2" borderId="2" xfId="0" applyFont="1" applyFill="1" applyBorder="1"/>
    <xf numFmtId="4" fontId="5" fillId="2" borderId="2" xfId="1" applyNumberFormat="1" applyFont="1" applyFill="1" applyBorder="1"/>
    <xf numFmtId="4" fontId="5" fillId="0" borderId="2" xfId="0" applyNumberFormat="1" applyFont="1" applyFill="1" applyBorder="1"/>
    <xf numFmtId="4" fontId="2" fillId="2" borderId="2" xfId="0" applyNumberFormat="1" applyFont="1" applyFill="1" applyBorder="1"/>
    <xf numFmtId="4" fontId="2" fillId="0" borderId="2" xfId="0" applyNumberFormat="1" applyFont="1" applyBorder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/>
    <xf numFmtId="1" fontId="6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" fontId="2" fillId="0" borderId="0" xfId="0" applyNumberFormat="1" applyFont="1" applyBorder="1"/>
    <xf numFmtId="0" fontId="10" fillId="0" borderId="4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9" fontId="13" fillId="0" borderId="4" xfId="4" applyNumberFormat="1" applyFont="1" applyFill="1" applyBorder="1" applyAlignment="1"/>
    <xf numFmtId="4" fontId="14" fillId="3" borderId="6" xfId="4" applyNumberFormat="1" applyFont="1" applyFill="1" applyBorder="1" applyAlignment="1">
      <alignment horizontal="center" wrapText="1"/>
    </xf>
    <xf numFmtId="49" fontId="14" fillId="0" borderId="0" xfId="4" applyNumberFormat="1" applyFont="1" applyFill="1" applyBorder="1" applyAlignment="1">
      <alignment horizontal="center" vertical="center"/>
    </xf>
    <xf numFmtId="49" fontId="14" fillId="3" borderId="6" xfId="4" applyNumberFormat="1" applyFont="1" applyFill="1" applyBorder="1" applyAlignment="1">
      <alignment horizontal="center" wrapText="1"/>
    </xf>
    <xf numFmtId="164" fontId="14" fillId="3" borderId="6" xfId="1" applyNumberFormat="1" applyFont="1" applyFill="1" applyBorder="1" applyAlignment="1">
      <alignment horizontal="center" wrapText="1"/>
    </xf>
    <xf numFmtId="49" fontId="13" fillId="0" borderId="0" xfId="4" applyNumberFormat="1" applyFont="1" applyFill="1" applyBorder="1" applyAlignment="1"/>
    <xf numFmtId="4" fontId="14" fillId="3" borderId="6" xfId="1" applyNumberFormat="1" applyFont="1" applyFill="1" applyBorder="1" applyAlignment="1">
      <alignment horizontal="center" wrapText="1"/>
    </xf>
    <xf numFmtId="3" fontId="15" fillId="0" borderId="0" xfId="0" applyNumberFormat="1" applyFont="1" applyBorder="1" applyAlignment="1">
      <alignment vertical="center"/>
    </xf>
    <xf numFmtId="9" fontId="16" fillId="0" borderId="0" xfId="5" applyFont="1" applyFill="1" applyBorder="1"/>
    <xf numFmtId="4" fontId="13" fillId="3" borderId="6" xfId="1" applyNumberFormat="1" applyFont="1" applyFill="1" applyBorder="1" applyAlignment="1">
      <alignment horizontal="center" wrapText="1"/>
    </xf>
    <xf numFmtId="49" fontId="14" fillId="4" borderId="3" xfId="4" applyNumberFormat="1" applyFont="1" applyFill="1" applyBorder="1" applyAlignment="1">
      <alignment horizontal="center" vertical="center" wrapText="1"/>
    </xf>
    <xf numFmtId="4" fontId="13" fillId="3" borderId="7" xfId="1" applyNumberFormat="1" applyFont="1" applyFill="1" applyBorder="1" applyAlignment="1">
      <alignment horizontal="center" wrapText="1"/>
    </xf>
    <xf numFmtId="4" fontId="13" fillId="3" borderId="6" xfId="4" applyNumberFormat="1" applyFont="1" applyFill="1" applyBorder="1" applyAlignment="1">
      <alignment horizontal="center" wrapText="1"/>
    </xf>
    <xf numFmtId="49" fontId="14" fillId="4" borderId="0" xfId="4" applyNumberFormat="1" applyFont="1" applyFill="1" applyBorder="1" applyAlignment="1">
      <alignment horizontal="center" vertical="center" wrapText="1"/>
    </xf>
    <xf numFmtId="4" fontId="14" fillId="3" borderId="3" xfId="4" applyNumberFormat="1" applyFont="1" applyFill="1" applyBorder="1" applyAlignment="1">
      <alignment horizontal="center" vertical="center" wrapText="1"/>
    </xf>
    <xf numFmtId="4" fontId="14" fillId="3" borderId="7" xfId="4" applyNumberFormat="1" applyFont="1" applyFill="1" applyBorder="1" applyAlignment="1">
      <alignment horizontal="center" vertical="center" wrapText="1"/>
    </xf>
    <xf numFmtId="49" fontId="13" fillId="0" borderId="0" xfId="4" applyNumberFormat="1" applyFont="1" applyFill="1" applyBorder="1" applyAlignment="1">
      <alignment horizontal="center" wrapText="1"/>
    </xf>
    <xf numFmtId="49" fontId="14" fillId="3" borderId="7" xfId="4" applyNumberFormat="1" applyFont="1" applyFill="1" applyBorder="1" applyAlignment="1">
      <alignment horizontal="center" vertical="center" wrapText="1"/>
    </xf>
    <xf numFmtId="49" fontId="13" fillId="0" borderId="5" xfId="4" applyNumberFormat="1" applyFont="1" applyFill="1" applyBorder="1" applyAlignment="1">
      <alignment vertical="center" wrapText="1"/>
    </xf>
    <xf numFmtId="0" fontId="17" fillId="0" borderId="0" xfId="0" applyFont="1" applyBorder="1"/>
    <xf numFmtId="49" fontId="18" fillId="0" borderId="8" xfId="4" applyNumberFormat="1" applyFont="1" applyBorder="1"/>
    <xf numFmtId="4" fontId="18" fillId="0" borderId="9" xfId="0" applyNumberFormat="1" applyFont="1" applyFill="1" applyBorder="1"/>
    <xf numFmtId="3" fontId="15" fillId="0" borderId="0" xfId="6" applyNumberFormat="1" applyFont="1" applyFill="1" applyBorder="1" applyAlignment="1">
      <alignment vertical="center"/>
    </xf>
    <xf numFmtId="3" fontId="15" fillId="0" borderId="0" xfId="7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164" fontId="18" fillId="0" borderId="9" xfId="1" applyNumberFormat="1" applyFont="1" applyFill="1" applyBorder="1"/>
    <xf numFmtId="4" fontId="18" fillId="0" borderId="9" xfId="1" applyNumberFormat="1" applyFont="1" applyFill="1" applyBorder="1"/>
    <xf numFmtId="3" fontId="15" fillId="2" borderId="0" xfId="0" applyNumberFormat="1" applyFont="1" applyFill="1" applyBorder="1"/>
    <xf numFmtId="3" fontId="15" fillId="2" borderId="10" xfId="0" applyNumberFormat="1" applyFont="1" applyFill="1" applyBorder="1"/>
    <xf numFmtId="4" fontId="18" fillId="0" borderId="11" xfId="1" applyNumberFormat="1" applyFont="1" applyFill="1" applyBorder="1"/>
    <xf numFmtId="165" fontId="18" fillId="0" borderId="11" xfId="1" applyNumberFormat="1" applyFont="1" applyFill="1" applyBorder="1"/>
    <xf numFmtId="4" fontId="15" fillId="2" borderId="0" xfId="0" applyNumberFormat="1" applyFont="1" applyFill="1" applyBorder="1"/>
    <xf numFmtId="43" fontId="15" fillId="0" borderId="0" xfId="7" applyNumberFormat="1" applyFont="1" applyFill="1" applyBorder="1" applyAlignment="1">
      <alignment vertical="center"/>
    </xf>
    <xf numFmtId="3" fontId="15" fillId="0" borderId="0" xfId="8" applyNumberFormat="1" applyFont="1" applyFill="1" applyBorder="1" applyAlignment="1">
      <alignment vertical="center"/>
    </xf>
    <xf numFmtId="9" fontId="18" fillId="0" borderId="11" xfId="3" applyFont="1" applyBorder="1" applyAlignment="1">
      <alignment horizontal="right" vertical="center"/>
    </xf>
    <xf numFmtId="1" fontId="15" fillId="0" borderId="5" xfId="0" applyNumberFormat="1" applyFont="1" applyFill="1" applyBorder="1" applyAlignment="1">
      <alignment horizontal="center" vertical="center"/>
    </xf>
    <xf numFmtId="0" fontId="4" fillId="5" borderId="0" xfId="0" applyFont="1" applyFill="1" applyBorder="1"/>
    <xf numFmtId="49" fontId="18" fillId="0" borderId="12" xfId="4" applyNumberFormat="1" applyFont="1" applyBorder="1" applyAlignment="1"/>
    <xf numFmtId="4" fontId="18" fillId="0" borderId="11" xfId="0" applyNumberFormat="1" applyFont="1" applyFill="1" applyBorder="1"/>
    <xf numFmtId="164" fontId="18" fillId="0" borderId="11" xfId="1" applyNumberFormat="1" applyFont="1" applyFill="1" applyBorder="1"/>
    <xf numFmtId="9" fontId="18" fillId="0" borderId="11" xfId="3" applyFont="1" applyFill="1" applyBorder="1" applyAlignment="1">
      <alignment horizontal="right" vertical="center"/>
    </xf>
    <xf numFmtId="49" fontId="18" fillId="0" borderId="4" xfId="4" applyNumberFormat="1" applyFont="1" applyBorder="1"/>
    <xf numFmtId="4" fontId="18" fillId="0" borderId="13" xfId="1" applyNumberFormat="1" applyFont="1" applyFill="1" applyBorder="1"/>
    <xf numFmtId="4" fontId="18" fillId="0" borderId="13" xfId="0" applyNumberFormat="1" applyFont="1" applyFill="1" applyBorder="1"/>
    <xf numFmtId="4" fontId="18" fillId="0" borderId="9" xfId="1" applyNumberFormat="1" applyFont="1" applyBorder="1"/>
    <xf numFmtId="4" fontId="18" fillId="0" borderId="14" xfId="1" applyNumberFormat="1" applyFont="1" applyFill="1" applyBorder="1"/>
    <xf numFmtId="4" fontId="18" fillId="0" borderId="14" xfId="0" applyNumberFormat="1" applyFont="1" applyFill="1" applyBorder="1"/>
    <xf numFmtId="9" fontId="19" fillId="0" borderId="0" xfId="5" applyFont="1" applyFill="1" applyBorder="1"/>
    <xf numFmtId="4" fontId="18" fillId="0" borderId="11" xfId="1" applyNumberFormat="1" applyFont="1" applyBorder="1"/>
    <xf numFmtId="49" fontId="18" fillId="0" borderId="4" xfId="4" applyNumberFormat="1" applyFont="1" applyFill="1" applyBorder="1" applyAlignment="1"/>
    <xf numFmtId="4" fontId="18" fillId="0" borderId="15" xfId="0" applyNumberFormat="1" applyFont="1" applyFill="1" applyBorder="1"/>
    <xf numFmtId="4" fontId="18" fillId="0" borderId="15" xfId="1" applyNumberFormat="1" applyFont="1" applyFill="1" applyBorder="1"/>
    <xf numFmtId="0" fontId="16" fillId="0" borderId="0" xfId="0" applyFont="1" applyFill="1" applyBorder="1"/>
    <xf numFmtId="0" fontId="0" fillId="0" borderId="0" xfId="0" applyBorder="1"/>
    <xf numFmtId="49" fontId="20" fillId="3" borderId="16" xfId="4" applyNumberFormat="1" applyFont="1" applyFill="1" applyBorder="1" applyAlignment="1">
      <alignment vertical="center"/>
    </xf>
    <xf numFmtId="4" fontId="13" fillId="6" borderId="17" xfId="1" applyNumberFormat="1" applyFont="1" applyFill="1" applyBorder="1"/>
    <xf numFmtId="4" fontId="13" fillId="6" borderId="15" xfId="1" applyNumberFormat="1" applyFont="1" applyFill="1" applyBorder="1"/>
    <xf numFmtId="4" fontId="21" fillId="3" borderId="0" xfId="1" applyNumberFormat="1" applyFont="1" applyFill="1" applyBorder="1" applyAlignment="1">
      <alignment vertical="center"/>
    </xf>
    <xf numFmtId="4" fontId="13" fillId="7" borderId="17" xfId="1" applyNumberFormat="1" applyFont="1" applyFill="1" applyBorder="1"/>
    <xf numFmtId="43" fontId="21" fillId="0" borderId="0" xfId="9" applyNumberFormat="1" applyFont="1" applyFill="1" applyBorder="1" applyAlignment="1">
      <alignment vertical="center"/>
    </xf>
    <xf numFmtId="4" fontId="13" fillId="3" borderId="17" xfId="1" applyNumberFormat="1" applyFont="1" applyFill="1" applyBorder="1" applyAlignment="1">
      <alignment vertical="center"/>
    </xf>
    <xf numFmtId="165" fontId="21" fillId="0" borderId="0" xfId="9" applyNumberFormat="1" applyFont="1" applyFill="1" applyBorder="1" applyAlignment="1">
      <alignment vertical="center"/>
    </xf>
    <xf numFmtId="9" fontId="13" fillId="3" borderId="17" xfId="3" applyFont="1" applyFill="1" applyBorder="1" applyAlignment="1">
      <alignment horizontal="right" vertical="center"/>
    </xf>
    <xf numFmtId="1" fontId="20" fillId="0" borderId="5" xfId="9" applyNumberFormat="1" applyFont="1" applyFill="1" applyBorder="1" applyAlignment="1">
      <alignment horizontal="center" vertical="center"/>
    </xf>
    <xf numFmtId="49" fontId="18" fillId="0" borderId="12" xfId="4" applyNumberFormat="1" applyFont="1" applyFill="1" applyBorder="1"/>
    <xf numFmtId="49" fontId="18" fillId="0" borderId="12" xfId="4" applyNumberFormat="1" applyFont="1" applyFill="1" applyBorder="1" applyAlignment="1"/>
    <xf numFmtId="165" fontId="21" fillId="0" borderId="0" xfId="10" applyNumberFormat="1" applyFont="1" applyFill="1" applyBorder="1" applyAlignment="1">
      <alignment vertical="center"/>
    </xf>
    <xf numFmtId="3" fontId="21" fillId="0" borderId="0" xfId="11" applyNumberFormat="1" applyFont="1" applyFill="1" applyBorder="1" applyAlignment="1">
      <alignment vertical="center"/>
    </xf>
    <xf numFmtId="164" fontId="13" fillId="6" borderId="17" xfId="1" applyNumberFormat="1" applyFont="1" applyFill="1" applyBorder="1"/>
    <xf numFmtId="4" fontId="13" fillId="6" borderId="9" xfId="1" applyNumberFormat="1" applyFont="1" applyFill="1" applyBorder="1"/>
    <xf numFmtId="3" fontId="21" fillId="3" borderId="0" xfId="11" applyNumberFormat="1" applyFont="1" applyFill="1" applyBorder="1" applyAlignment="1">
      <alignment vertical="center"/>
    </xf>
    <xf numFmtId="9" fontId="21" fillId="0" borderId="0" xfId="5" applyFont="1" applyFill="1" applyBorder="1"/>
    <xf numFmtId="3" fontId="21" fillId="4" borderId="0" xfId="11" applyNumberFormat="1" applyFont="1" applyFill="1" applyBorder="1" applyAlignment="1">
      <alignment vertical="center"/>
    </xf>
    <xf numFmtId="3" fontId="19" fillId="6" borderId="10" xfId="1" applyNumberFormat="1" applyFont="1" applyFill="1" applyBorder="1"/>
    <xf numFmtId="4" fontId="13" fillId="6" borderId="11" xfId="1" applyNumberFormat="1" applyFont="1" applyFill="1" applyBorder="1"/>
    <xf numFmtId="3" fontId="16" fillId="2" borderId="10" xfId="0" applyNumberFormat="1" applyFont="1" applyFill="1" applyBorder="1"/>
    <xf numFmtId="3" fontId="15" fillId="2" borderId="14" xfId="0" applyNumberFormat="1" applyFont="1" applyFill="1" applyBorder="1"/>
    <xf numFmtId="165" fontId="15" fillId="0" borderId="0" xfId="10" applyNumberFormat="1" applyFont="1" applyFill="1" applyBorder="1" applyAlignment="1">
      <alignment vertical="center"/>
    </xf>
    <xf numFmtId="165" fontId="15" fillId="0" borderId="0" xfId="9" applyNumberFormat="1" applyFont="1" applyFill="1" applyBorder="1" applyAlignment="1">
      <alignment vertical="center"/>
    </xf>
    <xf numFmtId="165" fontId="15" fillId="3" borderId="0" xfId="9" applyNumberFormat="1" applyFont="1" applyFill="1" applyBorder="1" applyAlignment="1">
      <alignment vertical="center"/>
    </xf>
    <xf numFmtId="165" fontId="15" fillId="2" borderId="18" xfId="11" applyNumberFormat="1" applyFont="1" applyFill="1" applyBorder="1"/>
    <xf numFmtId="165" fontId="19" fillId="6" borderId="17" xfId="1" applyNumberFormat="1" applyFont="1" applyFill="1" applyBorder="1"/>
    <xf numFmtId="4" fontId="15" fillId="6" borderId="19" xfId="1" applyNumberFormat="1" applyFont="1" applyFill="1" applyBorder="1"/>
    <xf numFmtId="43" fontId="15" fillId="0" borderId="0" xfId="9" applyNumberFormat="1" applyFont="1" applyFill="1" applyBorder="1" applyAlignment="1">
      <alignment vertical="center"/>
    </xf>
    <xf numFmtId="9" fontId="20" fillId="3" borderId="17" xfId="3" applyFont="1" applyFill="1" applyBorder="1" applyAlignment="1">
      <alignment horizontal="right" vertical="center"/>
    </xf>
    <xf numFmtId="165" fontId="20" fillId="0" borderId="5" xfId="9" applyNumberFormat="1" applyFont="1" applyFill="1" applyBorder="1" applyAlignment="1">
      <alignment horizontal="center" vertical="center"/>
    </xf>
    <xf numFmtId="43" fontId="2" fillId="0" borderId="0" xfId="0" applyNumberFormat="1" applyFont="1" applyBorder="1"/>
    <xf numFmtId="49" fontId="15" fillId="0" borderId="8" xfId="4" applyNumberFormat="1" applyFont="1" applyBorder="1" applyAlignment="1"/>
    <xf numFmtId="2" fontId="15" fillId="0" borderId="0" xfId="0" applyNumberFormat="1" applyFont="1" applyFill="1" applyBorder="1" applyAlignment="1">
      <alignment vertical="center"/>
    </xf>
    <xf numFmtId="2" fontId="18" fillId="0" borderId="9" xfId="1" applyNumberFormat="1" applyFont="1" applyFill="1" applyBorder="1"/>
    <xf numFmtId="2" fontId="15" fillId="0" borderId="0" xfId="7" applyNumberFormat="1" applyFont="1" applyFill="1" applyBorder="1" applyAlignment="1">
      <alignment vertical="center"/>
    </xf>
    <xf numFmtId="2" fontId="15" fillId="0" borderId="0" xfId="0" applyNumberFormat="1" applyFont="1" applyBorder="1" applyAlignment="1">
      <alignment vertical="center"/>
    </xf>
    <xf numFmtId="2" fontId="19" fillId="0" borderId="0" xfId="5" applyNumberFormat="1" applyFont="1" applyFill="1" applyBorder="1"/>
    <xf numFmtId="2" fontId="15" fillId="2" borderId="20" xfId="0" applyNumberFormat="1" applyFont="1" applyFill="1" applyBorder="1"/>
    <xf numFmtId="2" fontId="15" fillId="2" borderId="10" xfId="0" applyNumberFormat="1" applyFont="1" applyFill="1" applyBorder="1"/>
    <xf numFmtId="2" fontId="18" fillId="0" borderId="11" xfId="1" applyNumberFormat="1" applyFont="1" applyFill="1" applyBorder="1"/>
    <xf numFmtId="1" fontId="20" fillId="0" borderId="5" xfId="11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/>
    <xf numFmtId="3" fontId="4" fillId="5" borderId="0" xfId="0" applyNumberFormat="1" applyFont="1" applyFill="1" applyBorder="1"/>
    <xf numFmtId="167" fontId="15" fillId="0" borderId="0" xfId="10" applyNumberFormat="1" applyFont="1" applyFill="1" applyBorder="1" applyAlignment="1">
      <alignment vertical="center"/>
    </xf>
    <xf numFmtId="167" fontId="15" fillId="0" borderId="0" xfId="9" applyNumberFormat="1" applyFont="1" applyFill="1" applyBorder="1" applyAlignment="1">
      <alignment vertical="center"/>
    </xf>
    <xf numFmtId="3" fontId="15" fillId="0" borderId="0" xfId="11" applyNumberFormat="1" applyFont="1" applyFill="1" applyBorder="1" applyAlignment="1">
      <alignment vertical="center"/>
    </xf>
    <xf numFmtId="3" fontId="15" fillId="3" borderId="0" xfId="11" applyNumberFormat="1" applyFont="1" applyFill="1" applyBorder="1" applyAlignment="1">
      <alignment vertical="center"/>
    </xf>
    <xf numFmtId="3" fontId="15" fillId="2" borderId="0" xfId="11" applyNumberFormat="1" applyFont="1" applyFill="1" applyBorder="1"/>
    <xf numFmtId="3" fontId="19" fillId="6" borderId="17" xfId="1" applyNumberFormat="1" applyFont="1" applyFill="1" applyBorder="1"/>
    <xf numFmtId="4" fontId="15" fillId="6" borderId="21" xfId="1" applyNumberFormat="1" applyFont="1" applyFill="1" applyBorder="1"/>
    <xf numFmtId="49" fontId="18" fillId="0" borderId="4" xfId="4" applyNumberFormat="1" applyFont="1" applyBorder="1" applyAlignment="1"/>
    <xf numFmtId="4" fontId="3" fillId="0" borderId="9" xfId="0" applyNumberFormat="1" applyFont="1" applyBorder="1"/>
    <xf numFmtId="0" fontId="2" fillId="0" borderId="0" xfId="0" applyFont="1" applyFill="1" applyBorder="1"/>
    <xf numFmtId="4" fontId="3" fillId="0" borderId="9" xfId="1" applyNumberFormat="1" applyFont="1" applyBorder="1"/>
    <xf numFmtId="164" fontId="3" fillId="0" borderId="9" xfId="1" applyNumberFormat="1" applyFont="1" applyBorder="1"/>
    <xf numFmtId="4" fontId="2" fillId="0" borderId="0" xfId="1" applyNumberFormat="1" applyFont="1" applyFill="1" applyBorder="1"/>
    <xf numFmtId="4" fontId="3" fillId="0" borderId="0" xfId="1" applyNumberFormat="1" applyFont="1" applyFill="1" applyBorder="1"/>
    <xf numFmtId="0" fontId="2" fillId="2" borderId="0" xfId="0" applyFont="1" applyFill="1" applyBorder="1"/>
    <xf numFmtId="4" fontId="5" fillId="2" borderId="0" xfId="1" applyNumberFormat="1" applyFont="1" applyFill="1" applyBorder="1"/>
    <xf numFmtId="4" fontId="5" fillId="0" borderId="0" xfId="0" applyNumberFormat="1" applyFont="1" applyFill="1" applyBorder="1"/>
    <xf numFmtId="4" fontId="2" fillId="2" borderId="0" xfId="0" applyNumberFormat="1" applyFont="1" applyFill="1" applyBorder="1"/>
    <xf numFmtId="0" fontId="2" fillId="0" borderId="22" xfId="0" applyFont="1" applyBorder="1"/>
    <xf numFmtId="4" fontId="3" fillId="0" borderId="11" xfId="0" applyNumberFormat="1" applyFont="1" applyBorder="1"/>
    <xf numFmtId="4" fontId="3" fillId="0" borderId="11" xfId="1" applyNumberFormat="1" applyFont="1" applyBorder="1"/>
    <xf numFmtId="164" fontId="3" fillId="0" borderId="11" xfId="1" applyNumberFormat="1" applyFont="1" applyBorder="1"/>
    <xf numFmtId="4" fontId="3" fillId="0" borderId="15" xfId="0" applyNumberFormat="1" applyFont="1" applyBorder="1"/>
    <xf numFmtId="0" fontId="3" fillId="0" borderId="15" xfId="0" applyFont="1" applyBorder="1"/>
    <xf numFmtId="4" fontId="3" fillId="0" borderId="15" xfId="1" applyNumberFormat="1" applyFont="1" applyBorder="1"/>
    <xf numFmtId="164" fontId="3" fillId="0" borderId="15" xfId="1" applyNumberFormat="1" applyFont="1" applyBorder="1"/>
    <xf numFmtId="49" fontId="20" fillId="3" borderId="17" xfId="4" applyNumberFormat="1" applyFont="1" applyFill="1" applyBorder="1" applyAlignment="1">
      <alignment vertical="center"/>
    </xf>
    <xf numFmtId="167" fontId="15" fillId="0" borderId="0" xfId="9" applyNumberFormat="1" applyFont="1" applyFill="1" applyBorder="1" applyAlignment="1">
      <alignment horizontal="right" vertical="center"/>
    </xf>
    <xf numFmtId="0" fontId="5" fillId="0" borderId="4" xfId="0" applyFont="1" applyFill="1" applyBorder="1"/>
    <xf numFmtId="49" fontId="20" fillId="3" borderId="23" xfId="4" applyNumberFormat="1" applyFont="1" applyFill="1" applyBorder="1" applyAlignment="1">
      <alignment vertical="center"/>
    </xf>
    <xf numFmtId="164" fontId="13" fillId="6" borderId="9" xfId="1" applyNumberFormat="1" applyFont="1" applyFill="1" applyBorder="1"/>
    <xf numFmtId="3" fontId="19" fillId="6" borderId="11" xfId="1" applyNumberFormat="1" applyFont="1" applyFill="1" applyBorder="1"/>
    <xf numFmtId="4" fontId="13" fillId="7" borderId="9" xfId="1" applyNumberFormat="1" applyFont="1" applyFill="1" applyBorder="1"/>
    <xf numFmtId="4" fontId="13" fillId="3" borderId="9" xfId="1" applyNumberFormat="1" applyFont="1" applyFill="1" applyBorder="1" applyAlignment="1">
      <alignment vertical="center"/>
    </xf>
    <xf numFmtId="3" fontId="15" fillId="0" borderId="0" xfId="9" applyNumberFormat="1" applyFont="1" applyFill="1" applyBorder="1" applyAlignment="1">
      <alignment vertical="center"/>
    </xf>
    <xf numFmtId="164" fontId="13" fillId="3" borderId="9" xfId="1" applyNumberFormat="1" applyFont="1" applyFill="1" applyBorder="1" applyAlignment="1">
      <alignment vertical="center"/>
    </xf>
    <xf numFmtId="3" fontId="15" fillId="3" borderId="0" xfId="10" applyNumberFormat="1" applyFont="1" applyFill="1" applyBorder="1" applyAlignment="1">
      <alignment vertical="center"/>
    </xf>
    <xf numFmtId="3" fontId="15" fillId="2" borderId="11" xfId="11" applyNumberFormat="1" applyFont="1" applyFill="1" applyBorder="1"/>
    <xf numFmtId="3" fontId="15" fillId="0" borderId="0" xfId="12" applyNumberFormat="1" applyFont="1" applyFill="1" applyBorder="1" applyAlignment="1">
      <alignment vertical="center"/>
    </xf>
    <xf numFmtId="3" fontId="15" fillId="0" borderId="0" xfId="13" applyNumberFormat="1" applyFont="1" applyFill="1" applyBorder="1" applyAlignment="1">
      <alignment vertical="center"/>
    </xf>
    <xf numFmtId="4" fontId="18" fillId="0" borderId="9" xfId="7" applyNumberFormat="1" applyFont="1" applyFill="1" applyBorder="1"/>
    <xf numFmtId="3" fontId="15" fillId="0" borderId="0" xfId="12" applyNumberFormat="1" applyFont="1" applyBorder="1" applyAlignment="1">
      <alignment vertical="center"/>
    </xf>
    <xf numFmtId="43" fontId="15" fillId="0" borderId="0" xfId="13" applyNumberFormat="1" applyFont="1" applyFill="1" applyBorder="1" applyAlignment="1">
      <alignment vertical="center"/>
    </xf>
    <xf numFmtId="4" fontId="22" fillId="0" borderId="9" xfId="2" applyNumberFormat="1" applyFont="1" applyFill="1" applyBorder="1" applyAlignment="1">
      <alignment vertical="top"/>
    </xf>
    <xf numFmtId="41" fontId="23" fillId="0" borderId="0" xfId="14" applyNumberFormat="1" applyFont="1" applyFill="1" applyBorder="1" applyAlignment="1">
      <alignment vertical="center"/>
    </xf>
    <xf numFmtId="49" fontId="18" fillId="0" borderId="12" xfId="4" applyNumberFormat="1" applyFont="1" applyBorder="1"/>
    <xf numFmtId="4" fontId="18" fillId="0" borderId="11" xfId="7" applyNumberFormat="1" applyFont="1" applyFill="1" applyBorder="1"/>
    <xf numFmtId="4" fontId="22" fillId="0" borderId="11" xfId="15" applyNumberFormat="1" applyFont="1" applyFill="1" applyBorder="1" applyAlignment="1">
      <alignment vertical="top"/>
    </xf>
    <xf numFmtId="41" fontId="23" fillId="0" borderId="0" xfId="15" applyNumberFormat="1" applyFont="1" applyFill="1" applyBorder="1" applyAlignment="1">
      <alignment vertical="center"/>
    </xf>
    <xf numFmtId="9" fontId="18" fillId="0" borderId="11" xfId="3" applyFont="1" applyBorder="1" applyAlignment="1">
      <alignment vertical="center"/>
    </xf>
    <xf numFmtId="3" fontId="18" fillId="0" borderId="0" xfId="12" applyNumberFormat="1" applyFont="1" applyFill="1" applyBorder="1" applyAlignment="1">
      <alignment vertical="center"/>
    </xf>
    <xf numFmtId="3" fontId="16" fillId="0" borderId="11" xfId="7" applyNumberFormat="1" applyFont="1" applyFill="1" applyBorder="1"/>
    <xf numFmtId="4" fontId="18" fillId="0" borderId="15" xfId="7" applyNumberFormat="1" applyFont="1" applyFill="1" applyBorder="1"/>
    <xf numFmtId="49" fontId="20" fillId="3" borderId="24" xfId="4" applyNumberFormat="1" applyFont="1" applyFill="1" applyBorder="1" applyAlignment="1">
      <alignment vertical="center"/>
    </xf>
    <xf numFmtId="4" fontId="13" fillId="6" borderId="17" xfId="0" applyNumberFormat="1" applyFont="1" applyFill="1" applyBorder="1"/>
    <xf numFmtId="3" fontId="15" fillId="0" borderId="25" xfId="12" applyNumberFormat="1" applyFont="1" applyFill="1" applyBorder="1" applyAlignment="1">
      <alignment vertical="center"/>
    </xf>
    <xf numFmtId="4" fontId="13" fillId="6" borderId="17" xfId="7" applyNumberFormat="1" applyFont="1" applyFill="1" applyBorder="1"/>
    <xf numFmtId="4" fontId="15" fillId="6" borderId="0" xfId="1" applyNumberFormat="1" applyFont="1" applyFill="1" applyBorder="1"/>
    <xf numFmtId="43" fontId="15" fillId="0" borderId="25" xfId="13" applyNumberFormat="1" applyFont="1" applyFill="1" applyBorder="1" applyAlignment="1">
      <alignment vertical="center"/>
    </xf>
    <xf numFmtId="165" fontId="15" fillId="0" borderId="25" xfId="9" applyNumberFormat="1" applyFont="1" applyFill="1" applyBorder="1" applyAlignment="1">
      <alignment vertical="center"/>
    </xf>
    <xf numFmtId="9" fontId="20" fillId="3" borderId="17" xfId="3" applyFont="1" applyFill="1" applyBorder="1" applyAlignment="1">
      <alignment vertical="center"/>
    </xf>
    <xf numFmtId="1" fontId="15" fillId="0" borderId="26" xfId="0" applyNumberFormat="1" applyFont="1" applyFill="1" applyBorder="1" applyAlignment="1">
      <alignment horizontal="center" vertical="center"/>
    </xf>
    <xf numFmtId="49" fontId="18" fillId="0" borderId="23" xfId="4" applyNumberFormat="1" applyFont="1" applyBorder="1" applyAlignment="1"/>
    <xf numFmtId="3" fontId="15" fillId="0" borderId="21" xfId="12" applyNumberFormat="1" applyFont="1" applyFill="1" applyBorder="1" applyAlignment="1">
      <alignment vertical="center"/>
    </xf>
    <xf numFmtId="3" fontId="15" fillId="0" borderId="21" xfId="13" applyNumberFormat="1" applyFont="1" applyFill="1" applyBorder="1" applyAlignment="1">
      <alignment vertical="center"/>
    </xf>
    <xf numFmtId="3" fontId="15" fillId="0" borderId="21" xfId="0" applyNumberFormat="1" applyFont="1" applyFill="1" applyBorder="1" applyAlignment="1">
      <alignment vertical="center"/>
    </xf>
    <xf numFmtId="3" fontId="15" fillId="0" borderId="21" xfId="12" applyNumberFormat="1" applyFont="1" applyBorder="1" applyAlignment="1">
      <alignment vertical="center"/>
    </xf>
    <xf numFmtId="3" fontId="18" fillId="0" borderId="21" xfId="12" applyNumberFormat="1" applyFont="1" applyFill="1" applyBorder="1" applyAlignment="1">
      <alignment vertical="center"/>
    </xf>
    <xf numFmtId="3" fontId="15" fillId="2" borderId="21" xfId="0" applyNumberFormat="1" applyFont="1" applyFill="1" applyBorder="1"/>
    <xf numFmtId="3" fontId="15" fillId="2" borderId="27" xfId="0" applyNumberFormat="1" applyFont="1" applyFill="1" applyBorder="1"/>
    <xf numFmtId="43" fontId="15" fillId="0" borderId="21" xfId="13" applyNumberFormat="1" applyFont="1" applyFill="1" applyBorder="1" applyAlignment="1">
      <alignment vertical="center"/>
    </xf>
    <xf numFmtId="3" fontId="15" fillId="0" borderId="21" xfId="16" applyNumberFormat="1" applyFont="1" applyFill="1" applyBorder="1" applyAlignment="1">
      <alignment vertical="center"/>
    </xf>
    <xf numFmtId="9" fontId="18" fillId="0" borderId="9" xfId="3" applyFont="1" applyBorder="1" applyAlignment="1">
      <alignment vertical="center"/>
    </xf>
    <xf numFmtId="3" fontId="15" fillId="0" borderId="0" xfId="16" applyNumberFormat="1" applyFont="1" applyFill="1" applyBorder="1" applyAlignment="1">
      <alignment vertical="center"/>
    </xf>
    <xf numFmtId="49" fontId="15" fillId="0" borderId="4" xfId="4" applyNumberFormat="1" applyFont="1" applyBorder="1" applyAlignment="1"/>
    <xf numFmtId="4" fontId="18" fillId="2" borderId="15" xfId="7" applyNumberFormat="1" applyFont="1" applyFill="1" applyBorder="1"/>
    <xf numFmtId="4" fontId="13" fillId="2" borderId="15" xfId="1" applyNumberFormat="1" applyFont="1" applyFill="1" applyBorder="1"/>
    <xf numFmtId="4" fontId="13" fillId="6" borderId="9" xfId="0" applyNumberFormat="1" applyFont="1" applyFill="1" applyBorder="1"/>
    <xf numFmtId="164" fontId="13" fillId="6" borderId="15" xfId="1" applyNumberFormat="1" applyFont="1" applyFill="1" applyBorder="1"/>
    <xf numFmtId="4" fontId="13" fillId="6" borderId="15" xfId="0" applyNumberFormat="1" applyFont="1" applyFill="1" applyBorder="1"/>
    <xf numFmtId="9" fontId="13" fillId="3" borderId="17" xfId="3" applyFont="1" applyFill="1" applyBorder="1" applyAlignment="1">
      <alignment vertical="center"/>
    </xf>
    <xf numFmtId="4" fontId="18" fillId="0" borderId="17" xfId="12" applyNumberFormat="1" applyFont="1" applyBorder="1" applyAlignment="1">
      <alignment vertical="center"/>
    </xf>
    <xf numFmtId="0" fontId="15" fillId="0" borderId="0" xfId="12" applyFont="1" applyFill="1" applyBorder="1" applyAlignment="1">
      <alignment vertical="center"/>
    </xf>
    <xf numFmtId="4" fontId="18" fillId="0" borderId="9" xfId="12" applyNumberFormat="1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" fontId="18" fillId="0" borderId="11" xfId="12" applyNumberFormat="1" applyFont="1" applyFill="1" applyBorder="1" applyAlignment="1">
      <alignment vertical="center"/>
    </xf>
    <xf numFmtId="4" fontId="18" fillId="0" borderId="11" xfId="12" applyNumberFormat="1" applyFont="1" applyBorder="1" applyAlignment="1">
      <alignment vertical="center"/>
    </xf>
    <xf numFmtId="164" fontId="18" fillId="0" borderId="11" xfId="1" applyNumberFormat="1" applyFont="1" applyBorder="1" applyAlignment="1">
      <alignment vertical="center"/>
    </xf>
    <xf numFmtId="4" fontId="18" fillId="0" borderId="11" xfId="1" applyNumberFormat="1" applyFont="1" applyBorder="1" applyAlignment="1">
      <alignment vertical="center"/>
    </xf>
    <xf numFmtId="0" fontId="15" fillId="0" borderId="0" xfId="12" applyFont="1" applyBorder="1" applyAlignment="1">
      <alignment vertical="center"/>
    </xf>
    <xf numFmtId="0" fontId="18" fillId="0" borderId="0" xfId="12" applyFont="1" applyFill="1" applyBorder="1" applyAlignment="1">
      <alignment vertical="center"/>
    </xf>
    <xf numFmtId="4" fontId="18" fillId="0" borderId="11" xfId="13" applyNumberFormat="1" applyFont="1" applyBorder="1" applyAlignment="1">
      <alignment vertical="center"/>
    </xf>
    <xf numFmtId="4" fontId="16" fillId="4" borderId="17" xfId="9" applyNumberFormat="1" applyFont="1" applyFill="1" applyBorder="1" applyAlignment="1">
      <alignment vertical="center"/>
    </xf>
    <xf numFmtId="4" fontId="15" fillId="0" borderId="17" xfId="12" applyNumberFormat="1" applyFont="1" applyFill="1" applyBorder="1" applyAlignment="1">
      <alignment vertical="center"/>
    </xf>
    <xf numFmtId="0" fontId="15" fillId="0" borderId="11" xfId="12" applyFont="1" applyBorder="1" applyAlignment="1">
      <alignment vertical="center"/>
    </xf>
    <xf numFmtId="1" fontId="20" fillId="0" borderId="5" xfId="0" applyNumberFormat="1" applyFont="1" applyFill="1" applyBorder="1" applyAlignment="1">
      <alignment horizontal="center" vertical="center"/>
    </xf>
    <xf numFmtId="49" fontId="15" fillId="0" borderId="4" xfId="4" applyNumberFormat="1" applyFont="1" applyFill="1" applyBorder="1" applyAlignment="1"/>
    <xf numFmtId="2" fontId="18" fillId="0" borderId="17" xfId="1" applyNumberFormat="1" applyFont="1" applyFill="1" applyBorder="1"/>
    <xf numFmtId="2" fontId="15" fillId="0" borderId="0" xfId="13" applyNumberFormat="1" applyFont="1" applyFill="1" applyBorder="1" applyAlignment="1">
      <alignment vertical="center"/>
    </xf>
    <xf numFmtId="4" fontId="18" fillId="0" borderId="17" xfId="1" applyNumberFormat="1" applyFont="1" applyFill="1" applyBorder="1"/>
    <xf numFmtId="2" fontId="15" fillId="0" borderId="0" xfId="12" applyNumberFormat="1" applyFont="1" applyBorder="1" applyAlignment="1">
      <alignment vertical="center"/>
    </xf>
    <xf numFmtId="4" fontId="18" fillId="0" borderId="17" xfId="0" applyNumberFormat="1" applyFont="1" applyFill="1" applyBorder="1"/>
    <xf numFmtId="2" fontId="18" fillId="0" borderId="0" xfId="12" applyNumberFormat="1" applyFont="1" applyFill="1" applyBorder="1" applyAlignment="1">
      <alignment vertical="center"/>
    </xf>
    <xf numFmtId="2" fontId="15" fillId="2" borderId="0" xfId="0" applyNumberFormat="1" applyFont="1" applyFill="1" applyBorder="1"/>
    <xf numFmtId="4" fontId="18" fillId="4" borderId="15" xfId="9" applyNumberFormat="1" applyFont="1" applyFill="1" applyBorder="1" applyAlignment="1">
      <alignment vertical="center"/>
    </xf>
    <xf numFmtId="2" fontId="20" fillId="0" borderId="0" xfId="13" applyNumberFormat="1" applyFont="1" applyFill="1" applyBorder="1" applyAlignment="1">
      <alignment vertical="center"/>
    </xf>
    <xf numFmtId="0" fontId="15" fillId="0" borderId="17" xfId="12" applyFont="1" applyFill="1" applyBorder="1" applyAlignment="1">
      <alignment vertical="center"/>
    </xf>
    <xf numFmtId="49" fontId="20" fillId="6" borderId="24" xfId="4" applyNumberFormat="1" applyFont="1" applyFill="1" applyBorder="1" applyAlignment="1"/>
    <xf numFmtId="4" fontId="13" fillId="3" borderId="15" xfId="1" applyNumberFormat="1" applyFont="1" applyFill="1" applyBorder="1" applyAlignment="1">
      <alignment vertical="center"/>
    </xf>
    <xf numFmtId="2" fontId="13" fillId="6" borderId="17" xfId="1" applyNumberFormat="1" applyFont="1" applyFill="1" applyBorder="1"/>
    <xf numFmtId="4" fontId="19" fillId="3" borderId="11" xfId="1" applyNumberFormat="1" applyFont="1" applyFill="1" applyBorder="1" applyAlignment="1">
      <alignment vertical="center"/>
    </xf>
    <xf numFmtId="2" fontId="15" fillId="0" borderId="0" xfId="12" applyNumberFormat="1" applyFont="1" applyFill="1" applyBorder="1" applyAlignment="1">
      <alignment vertical="center"/>
    </xf>
    <xf numFmtId="4" fontId="13" fillId="3" borderId="11" xfId="1" applyNumberFormat="1" applyFont="1" applyFill="1" applyBorder="1" applyAlignment="1">
      <alignment vertical="center"/>
    </xf>
    <xf numFmtId="3" fontId="15" fillId="3" borderId="17" xfId="12" applyNumberFormat="1" applyFont="1" applyFill="1" applyBorder="1" applyAlignment="1">
      <alignment vertical="center"/>
    </xf>
    <xf numFmtId="165" fontId="19" fillId="3" borderId="17" xfId="1" applyNumberFormat="1" applyFont="1" applyFill="1" applyBorder="1" applyAlignment="1">
      <alignment vertical="center"/>
    </xf>
    <xf numFmtId="164" fontId="13" fillId="3" borderId="17" xfId="1" applyNumberFormat="1" applyFont="1" applyFill="1" applyBorder="1" applyAlignment="1">
      <alignment vertical="center"/>
    </xf>
    <xf numFmtId="4" fontId="15" fillId="4" borderId="0" xfId="12" applyNumberFormat="1" applyFont="1" applyFill="1" applyBorder="1" applyAlignment="1">
      <alignment vertical="center"/>
    </xf>
    <xf numFmtId="4" fontId="13" fillId="3" borderId="17" xfId="9" applyNumberFormat="1" applyFont="1" applyFill="1" applyBorder="1" applyAlignment="1">
      <alignment vertical="center"/>
    </xf>
    <xf numFmtId="43" fontId="16" fillId="0" borderId="0" xfId="13" applyNumberFormat="1" applyFont="1" applyFill="1" applyBorder="1" applyAlignment="1">
      <alignment vertical="center"/>
    </xf>
    <xf numFmtId="3" fontId="20" fillId="3" borderId="11" xfId="12" applyNumberFormat="1" applyFont="1" applyFill="1" applyBorder="1" applyAlignment="1">
      <alignment vertical="center"/>
    </xf>
    <xf numFmtId="43" fontId="18" fillId="0" borderId="0" xfId="1" applyNumberFormat="1" applyFont="1" applyFill="1" applyBorder="1"/>
    <xf numFmtId="4" fontId="13" fillId="8" borderId="15" xfId="1" applyNumberFormat="1" applyFont="1" applyFill="1" applyBorder="1" applyAlignment="1">
      <alignment vertical="center"/>
    </xf>
    <xf numFmtId="3" fontId="15" fillId="6" borderId="0" xfId="12" applyNumberFormat="1" applyFont="1" applyFill="1" applyBorder="1" applyAlignment="1">
      <alignment vertical="center"/>
    </xf>
    <xf numFmtId="165" fontId="19" fillId="8" borderId="15" xfId="1" applyNumberFormat="1" applyFont="1" applyFill="1" applyBorder="1" applyAlignment="1">
      <alignment vertical="center"/>
    </xf>
    <xf numFmtId="164" fontId="13" fillId="8" borderId="15" xfId="1" applyNumberFormat="1" applyFont="1" applyFill="1" applyBorder="1" applyAlignment="1">
      <alignment vertical="center"/>
    </xf>
    <xf numFmtId="49" fontId="14" fillId="8" borderId="0" xfId="4" applyNumberFormat="1" applyFont="1" applyFill="1" applyBorder="1" applyAlignment="1">
      <alignment horizontal="center" vertical="center" wrapText="1"/>
    </xf>
    <xf numFmtId="4" fontId="15" fillId="8" borderId="0" xfId="12" applyNumberFormat="1" applyFont="1" applyFill="1" applyBorder="1" applyAlignment="1">
      <alignment vertical="center"/>
    </xf>
    <xf numFmtId="4" fontId="13" fillId="8" borderId="17" xfId="1" applyNumberFormat="1" applyFont="1" applyFill="1" applyBorder="1" applyAlignment="1">
      <alignment vertical="center"/>
    </xf>
    <xf numFmtId="165" fontId="15" fillId="0" borderId="0" xfId="9" applyNumberFormat="1" applyFont="1" applyFill="1" applyBorder="1" applyAlignment="1">
      <alignment horizontal="right" vertical="center"/>
    </xf>
    <xf numFmtId="0" fontId="5" fillId="0" borderId="4" xfId="0" applyFont="1" applyBorder="1"/>
    <xf numFmtId="0" fontId="5" fillId="0" borderId="0" xfId="0" applyFont="1" applyBorder="1"/>
    <xf numFmtId="0" fontId="5" fillId="0" borderId="0" xfId="0" applyFont="1" applyFill="1" applyBorder="1"/>
    <xf numFmtId="4" fontId="13" fillId="0" borderId="0" xfId="0" applyNumberFormat="1" applyFont="1" applyFill="1" applyBorder="1"/>
    <xf numFmtId="3" fontId="19" fillId="0" borderId="0" xfId="0" applyNumberFormat="1" applyFont="1" applyFill="1" applyBorder="1"/>
    <xf numFmtId="164" fontId="5" fillId="0" borderId="0" xfId="1" applyNumberFormat="1" applyFont="1" applyBorder="1"/>
    <xf numFmtId="4" fontId="5" fillId="0" borderId="0" xfId="1" applyNumberFormat="1" applyFont="1" applyFill="1" applyBorder="1"/>
    <xf numFmtId="0" fontId="5" fillId="2" borderId="0" xfId="0" applyFont="1" applyFill="1" applyBorder="1"/>
    <xf numFmtId="4" fontId="5" fillId="2" borderId="0" xfId="0" applyNumberFormat="1" applyFont="1" applyFill="1" applyBorder="1"/>
    <xf numFmtId="4" fontId="25" fillId="0" borderId="0" xfId="0" applyNumberFormat="1" applyFont="1" applyBorder="1"/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/>
    <xf numFmtId="1" fontId="20" fillId="0" borderId="0" xfId="0" applyNumberFormat="1" applyFont="1" applyFill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2" fillId="0" borderId="29" xfId="0" applyFont="1" applyFill="1" applyBorder="1"/>
    <xf numFmtId="4" fontId="3" fillId="0" borderId="29" xfId="0" applyNumberFormat="1" applyFont="1" applyBorder="1"/>
    <xf numFmtId="164" fontId="2" fillId="0" borderId="29" xfId="1" applyNumberFormat="1" applyFont="1" applyBorder="1"/>
    <xf numFmtId="4" fontId="2" fillId="0" borderId="29" xfId="1" applyNumberFormat="1" applyFont="1" applyFill="1" applyBorder="1"/>
    <xf numFmtId="4" fontId="3" fillId="0" borderId="29" xfId="1" applyNumberFormat="1" applyFont="1" applyFill="1" applyBorder="1"/>
    <xf numFmtId="0" fontId="2" fillId="2" borderId="29" xfId="0" applyFont="1" applyFill="1" applyBorder="1"/>
    <xf numFmtId="4" fontId="5" fillId="2" borderId="29" xfId="1" applyNumberFormat="1" applyFont="1" applyFill="1" applyBorder="1"/>
    <xf numFmtId="4" fontId="5" fillId="0" borderId="29" xfId="0" applyNumberFormat="1" applyFont="1" applyFill="1" applyBorder="1"/>
    <xf numFmtId="4" fontId="2" fillId="2" borderId="29" xfId="0" applyNumberFormat="1" applyFont="1" applyFill="1" applyBorder="1"/>
    <xf numFmtId="4" fontId="2" fillId="0" borderId="29" xfId="0" applyNumberFormat="1" applyFont="1" applyBorder="1"/>
    <xf numFmtId="0" fontId="2" fillId="0" borderId="30" xfId="0" applyFont="1" applyFill="1" applyBorder="1" applyAlignment="1">
      <alignment horizontal="right"/>
    </xf>
    <xf numFmtId="0" fontId="2" fillId="0" borderId="31" xfId="0" applyFont="1" applyFill="1" applyBorder="1"/>
    <xf numFmtId="0" fontId="2" fillId="0" borderId="4" xfId="0" applyFont="1" applyBorder="1"/>
    <xf numFmtId="4" fontId="3" fillId="0" borderId="0" xfId="0" applyNumberFormat="1" applyFont="1" applyBorder="1"/>
    <xf numFmtId="164" fontId="2" fillId="0" borderId="0" xfId="1" applyNumberFormat="1" applyFont="1" applyBorder="1"/>
    <xf numFmtId="0" fontId="2" fillId="0" borderId="0" xfId="0" applyFont="1" applyFill="1" applyBorder="1" applyAlignment="1">
      <alignment horizontal="right"/>
    </xf>
    <xf numFmtId="0" fontId="2" fillId="0" borderId="5" xfId="0" applyFont="1" applyFill="1" applyBorder="1"/>
    <xf numFmtId="0" fontId="27" fillId="0" borderId="4" xfId="0" applyFont="1" applyBorder="1"/>
    <xf numFmtId="0" fontId="26" fillId="0" borderId="0" xfId="17" applyFont="1" applyBorder="1" applyAlignment="1"/>
    <xf numFmtId="0" fontId="27" fillId="0" borderId="0" xfId="0" applyFont="1" applyBorder="1"/>
    <xf numFmtId="168" fontId="26" fillId="0" borderId="0" xfId="18" applyNumberFormat="1" applyFont="1" applyBorder="1"/>
    <xf numFmtId="4" fontId="22" fillId="0" borderId="0" xfId="0" applyNumberFormat="1" applyFont="1" applyBorder="1"/>
    <xf numFmtId="0" fontId="26" fillId="0" borderId="0" xfId="17" applyFont="1" applyBorder="1" applyAlignment="1">
      <alignment horizontal="left"/>
    </xf>
    <xf numFmtId="4" fontId="28" fillId="0" borderId="0" xfId="17" applyNumberFormat="1" applyFont="1" applyBorder="1" applyAlignment="1">
      <alignment horizontal="center"/>
    </xf>
    <xf numFmtId="164" fontId="2" fillId="0" borderId="0" xfId="1" applyNumberFormat="1" applyFont="1" applyFill="1" applyBorder="1"/>
    <xf numFmtId="4" fontId="2" fillId="0" borderId="0" xfId="0" applyNumberFormat="1" applyFont="1" applyFill="1" applyBorder="1"/>
    <xf numFmtId="0" fontId="26" fillId="0" borderId="4" xfId="17" applyFont="1" applyBorder="1" applyAlignment="1">
      <alignment horizontal="center"/>
    </xf>
    <xf numFmtId="0" fontId="26" fillId="0" borderId="0" xfId="17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8" fontId="26" fillId="0" borderId="0" xfId="18" applyNumberFormat="1" applyFont="1" applyBorder="1" applyAlignment="1">
      <alignment horizontal="center"/>
    </xf>
  </cellXfs>
  <cellStyles count="19">
    <cellStyle name="Millares" xfId="1" builtinId="3"/>
    <cellStyle name="Millares 10" xfId="11"/>
    <cellStyle name="Millares 15" xfId="9"/>
    <cellStyle name="Millares 2" xfId="10"/>
    <cellStyle name="Millares_base de datos" xfId="18"/>
    <cellStyle name="Moneda" xfId="2" builtinId="4"/>
    <cellStyle name="Moneda 9" xfId="14"/>
    <cellStyle name="Normal" xfId="0" builtinId="0"/>
    <cellStyle name="Normal 10" xfId="17"/>
    <cellStyle name="Normal 16" xfId="7"/>
    <cellStyle name="Normal 2" xfId="4"/>
    <cellStyle name="Normal 20" xfId="13"/>
    <cellStyle name="Normal 21" xfId="6"/>
    <cellStyle name="Normal 22" xfId="12"/>
    <cellStyle name="Normal 23" xfId="8"/>
    <cellStyle name="Normal 24" xfId="16"/>
    <cellStyle name="Normal_FACTORES DE LEY 1997 A OCT (5)" xfId="15"/>
    <cellStyle name="Porcentaje" xfId="3" builtinId="5"/>
    <cellStyle name="Porcentual 2 1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165652</xdr:colOff>
      <xdr:row>1</xdr:row>
      <xdr:rowOff>0</xdr:rowOff>
    </xdr:from>
    <xdr:to>
      <xdr:col>0</xdr:col>
      <xdr:colOff>2584173</xdr:colOff>
      <xdr:row>6</xdr:row>
      <xdr:rowOff>66261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652" y="161925"/>
          <a:ext cx="2418521" cy="8282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8"/>
  <sheetViews>
    <sheetView tabSelected="1" topLeftCell="A56" zoomScale="115" zoomScaleNormal="115" workbookViewId="0">
      <selection activeCell="AG15" sqref="AG15"/>
    </sheetView>
  </sheetViews>
  <sheetFormatPr baseColWidth="10" defaultRowHeight="9" x14ac:dyDescent="0.15"/>
  <cols>
    <col min="1" max="1" width="58" style="17" customWidth="1"/>
    <col min="2" max="2" width="12.28515625" style="17" hidden="1" customWidth="1"/>
    <col min="3" max="3" width="0.28515625" style="132" hidden="1" customWidth="1"/>
    <col min="4" max="4" width="10.7109375" style="17" hidden="1" customWidth="1"/>
    <col min="5" max="5" width="0.28515625" style="132" hidden="1" customWidth="1"/>
    <col min="6" max="6" width="10.7109375" style="17" hidden="1" customWidth="1"/>
    <col min="7" max="7" width="0.28515625" style="132" customWidth="1"/>
    <col min="8" max="8" width="12" style="280" customWidth="1"/>
    <col min="9" max="9" width="0.28515625" style="132" customWidth="1"/>
    <col min="10" max="10" width="10.7109375" style="17" customWidth="1"/>
    <col min="11" max="11" width="0.42578125" style="132" customWidth="1"/>
    <col min="12" max="12" width="12.85546875" style="281" customWidth="1"/>
    <col min="13" max="13" width="0.28515625" style="132" hidden="1" customWidth="1"/>
    <col min="14" max="14" width="12.28515625" style="135" hidden="1" customWidth="1"/>
    <col min="15" max="15" width="0.28515625" style="132" hidden="1" customWidth="1"/>
    <col min="16" max="16" width="10.7109375" style="132" hidden="1" customWidth="1"/>
    <col min="17" max="17" width="0.28515625" style="132" customWidth="1"/>
    <col min="18" max="18" width="12.5703125" style="136" hidden="1" customWidth="1"/>
    <col min="19" max="20" width="0.28515625" style="137" hidden="1" customWidth="1"/>
    <col min="21" max="21" width="12" style="138" hidden="1" customWidth="1"/>
    <col min="22" max="22" width="10.7109375" style="139" hidden="1" customWidth="1"/>
    <col min="23" max="23" width="0.42578125" style="137" hidden="1" customWidth="1"/>
    <col min="24" max="24" width="1.28515625" style="140" hidden="1" customWidth="1"/>
    <col min="25" max="25" width="1.42578125" style="140" hidden="1" customWidth="1"/>
    <col min="26" max="26" width="13.140625" style="18" bestFit="1" customWidth="1"/>
    <col min="27" max="27" width="0.7109375" style="132" hidden="1" customWidth="1"/>
    <col min="28" max="28" width="12" style="18" hidden="1" customWidth="1"/>
    <col min="29" max="29" width="0.7109375" style="132" hidden="1" customWidth="1"/>
    <col min="30" max="30" width="7" style="282" hidden="1" customWidth="1"/>
    <col min="31" max="31" width="0.7109375" style="132" hidden="1" customWidth="1"/>
    <col min="32" max="32" width="6" style="16" customWidth="1"/>
    <col min="33" max="16384" width="11.42578125" style="17"/>
  </cols>
  <sheetData>
    <row r="1" spans="1:33" ht="12.75" customHeight="1" x14ac:dyDescent="0.15">
      <c r="A1" s="1"/>
      <c r="B1" s="2"/>
      <c r="C1" s="3"/>
      <c r="D1" s="2"/>
      <c r="E1" s="3"/>
      <c r="F1" s="2"/>
      <c r="G1" s="3"/>
      <c r="H1" s="4"/>
      <c r="I1" s="5"/>
      <c r="J1" s="2"/>
      <c r="K1" s="3"/>
      <c r="L1" s="6"/>
      <c r="M1" s="3"/>
      <c r="N1" s="7"/>
      <c r="O1" s="3"/>
      <c r="P1" s="3"/>
      <c r="Q1" s="3"/>
      <c r="R1" s="8"/>
      <c r="S1" s="9"/>
      <c r="T1" s="9"/>
      <c r="U1" s="10"/>
      <c r="V1" s="11"/>
      <c r="W1" s="9"/>
      <c r="X1" s="12"/>
      <c r="Y1" s="12"/>
      <c r="Z1" s="13"/>
      <c r="AA1" s="3"/>
      <c r="AB1" s="13"/>
      <c r="AC1" s="3"/>
      <c r="AD1" s="14"/>
      <c r="AE1" s="15"/>
    </row>
    <row r="2" spans="1:33" ht="12" customHeight="1" x14ac:dyDescent="0.15">
      <c r="A2" s="296" t="s">
        <v>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8"/>
    </row>
    <row r="3" spans="1:33" ht="12" customHeight="1" x14ac:dyDescent="0.15">
      <c r="A3" s="299" t="s">
        <v>1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1"/>
    </row>
    <row r="4" spans="1:33" ht="12" customHeight="1" x14ac:dyDescent="0.15">
      <c r="A4" s="302" t="s">
        <v>2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4"/>
    </row>
    <row r="5" spans="1:33" ht="12" customHeight="1" x14ac:dyDescent="0.15">
      <c r="A5" s="302" t="s">
        <v>3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4"/>
      <c r="AG5" s="18"/>
    </row>
    <row r="6" spans="1:33" ht="12" customHeight="1" thickBot="1" x14ac:dyDescent="0.2">
      <c r="A6" s="19"/>
      <c r="B6" s="20"/>
      <c r="C6" s="21"/>
      <c r="D6" s="20"/>
      <c r="E6" s="20"/>
      <c r="F6" s="20"/>
      <c r="G6" s="21"/>
      <c r="H6" s="22"/>
      <c r="I6" s="21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3"/>
    </row>
    <row r="7" spans="1:33" s="43" customFormat="1" ht="18" customHeight="1" thickBot="1" x14ac:dyDescent="0.25">
      <c r="A7" s="24"/>
      <c r="B7" s="25" t="s">
        <v>4</v>
      </c>
      <c r="C7" s="26"/>
      <c r="D7" s="27" t="s">
        <v>5</v>
      </c>
      <c r="E7" s="26"/>
      <c r="F7" s="27" t="s">
        <v>6</v>
      </c>
      <c r="G7" s="26"/>
      <c r="H7" s="25" t="s">
        <v>7</v>
      </c>
      <c r="I7" s="26"/>
      <c r="J7" s="27" t="s">
        <v>8</v>
      </c>
      <c r="K7" s="26"/>
      <c r="L7" s="28" t="s">
        <v>9</v>
      </c>
      <c r="M7" s="29"/>
      <c r="N7" s="30" t="s">
        <v>10</v>
      </c>
      <c r="O7" s="31"/>
      <c r="P7" s="27" t="s">
        <v>11</v>
      </c>
      <c r="Q7" s="32"/>
      <c r="R7" s="33" t="s">
        <v>12</v>
      </c>
      <c r="S7" s="34"/>
      <c r="T7" s="27" t="s">
        <v>13</v>
      </c>
      <c r="U7" s="35" t="s">
        <v>14</v>
      </c>
      <c r="V7" s="36" t="s">
        <v>15</v>
      </c>
      <c r="W7" s="37"/>
      <c r="X7" s="25" t="s">
        <v>16</v>
      </c>
      <c r="Y7" s="38"/>
      <c r="Z7" s="39" t="s">
        <v>17</v>
      </c>
      <c r="AA7" s="29"/>
      <c r="AB7" s="39" t="s">
        <v>18</v>
      </c>
      <c r="AC7" s="40"/>
      <c r="AD7" s="41" t="s">
        <v>19</v>
      </c>
      <c r="AE7" s="42"/>
    </row>
    <row r="8" spans="1:33" ht="11.1" customHeight="1" x14ac:dyDescent="0.2">
      <c r="A8" s="44" t="s">
        <v>20</v>
      </c>
      <c r="B8" s="45"/>
      <c r="C8" s="46"/>
      <c r="D8" s="45"/>
      <c r="E8" s="47"/>
      <c r="F8" s="45"/>
      <c r="G8" s="47"/>
      <c r="H8" s="45">
        <v>20034810.48</v>
      </c>
      <c r="I8" s="48"/>
      <c r="J8" s="45">
        <v>10720012.82</v>
      </c>
      <c r="K8" s="48"/>
      <c r="L8" s="49">
        <v>20801828</v>
      </c>
      <c r="M8" s="47"/>
      <c r="N8" s="50"/>
      <c r="O8" s="31"/>
      <c r="P8" s="50"/>
      <c r="Q8" s="32"/>
      <c r="R8" s="50"/>
      <c r="S8" s="51"/>
      <c r="T8" s="52"/>
      <c r="U8" s="53"/>
      <c r="V8" s="50"/>
      <c r="W8" s="54"/>
      <c r="X8" s="50"/>
      <c r="Y8" s="55">
        <f>SUM(U8:X8)</f>
        <v>0</v>
      </c>
      <c r="Z8" s="53">
        <f t="shared" ref="Z8:Z45" si="0">+B8+D8+F8+H8+J8+L8+N8+P8+R8+U8+V8+X8</f>
        <v>51556651.299999997</v>
      </c>
      <c r="AA8" s="56"/>
      <c r="AB8" s="53"/>
      <c r="AC8" s="57"/>
      <c r="AD8" s="58"/>
      <c r="AE8" s="59"/>
      <c r="AG8" s="60"/>
    </row>
    <row r="9" spans="1:33" ht="11.1" customHeight="1" x14ac:dyDescent="0.2">
      <c r="A9" s="61" t="s">
        <v>21</v>
      </c>
      <c r="B9" s="62"/>
      <c r="C9" s="46"/>
      <c r="D9" s="62"/>
      <c r="E9" s="47"/>
      <c r="F9" s="62"/>
      <c r="G9" s="47"/>
      <c r="H9" s="62">
        <v>18848446.760000002</v>
      </c>
      <c r="I9" s="48"/>
      <c r="J9" s="62">
        <v>16353620.41</v>
      </c>
      <c r="K9" s="48"/>
      <c r="L9" s="63">
        <v>19955783.059999999</v>
      </c>
      <c r="M9" s="47"/>
      <c r="N9" s="53"/>
      <c r="O9" s="31"/>
      <c r="P9" s="53"/>
      <c r="Q9" s="32"/>
      <c r="R9" s="53"/>
      <c r="S9" s="51"/>
      <c r="T9" s="52"/>
      <c r="U9" s="53"/>
      <c r="V9" s="53"/>
      <c r="W9" s="54"/>
      <c r="X9" s="53"/>
      <c r="Y9" s="55">
        <f t="shared" ref="Y9:Y10" si="1">SUM(U9:X9)</f>
        <v>0</v>
      </c>
      <c r="Z9" s="53">
        <f t="shared" si="0"/>
        <v>55157850.230000004</v>
      </c>
      <c r="AA9" s="56"/>
      <c r="AB9" s="53"/>
      <c r="AC9" s="57"/>
      <c r="AD9" s="58"/>
      <c r="AE9" s="59"/>
      <c r="AG9" s="60"/>
    </row>
    <row r="10" spans="1:33" ht="11.1" customHeight="1" x14ac:dyDescent="0.2">
      <c r="A10" s="61" t="s">
        <v>22</v>
      </c>
      <c r="B10" s="62"/>
      <c r="C10" s="46"/>
      <c r="D10" s="62"/>
      <c r="E10" s="47"/>
      <c r="F10" s="62"/>
      <c r="G10" s="47"/>
      <c r="H10" s="62">
        <v>529215</v>
      </c>
      <c r="I10" s="48"/>
      <c r="J10" s="62">
        <v>489213</v>
      </c>
      <c r="K10" s="48"/>
      <c r="L10" s="63">
        <v>309970</v>
      </c>
      <c r="M10" s="47"/>
      <c r="N10" s="53"/>
      <c r="O10" s="31"/>
      <c r="P10" s="53"/>
      <c r="Q10" s="32"/>
      <c r="R10" s="53"/>
      <c r="S10" s="51"/>
      <c r="T10" s="52"/>
      <c r="U10" s="53"/>
      <c r="V10" s="53"/>
      <c r="W10" s="54"/>
      <c r="X10" s="53"/>
      <c r="Y10" s="55">
        <f t="shared" si="1"/>
        <v>0</v>
      </c>
      <c r="Z10" s="53">
        <f t="shared" si="0"/>
        <v>1328398</v>
      </c>
      <c r="AA10" s="56"/>
      <c r="AB10" s="53"/>
      <c r="AC10" s="57"/>
      <c r="AD10" s="64"/>
      <c r="AE10" s="59"/>
      <c r="AG10" s="60"/>
    </row>
    <row r="11" spans="1:33" ht="11.1" customHeight="1" x14ac:dyDescent="0.2">
      <c r="A11" s="65" t="s">
        <v>23</v>
      </c>
      <c r="B11" s="62"/>
      <c r="C11" s="46"/>
      <c r="D11" s="62"/>
      <c r="E11" s="47"/>
      <c r="F11" s="62"/>
      <c r="G11" s="47"/>
      <c r="H11" s="62">
        <v>900147.02999999991</v>
      </c>
      <c r="I11" s="48"/>
      <c r="J11" s="62">
        <v>703772.1399999999</v>
      </c>
      <c r="K11" s="48"/>
      <c r="L11" s="53">
        <v>707606.33</v>
      </c>
      <c r="M11" s="47"/>
      <c r="N11" s="66"/>
      <c r="O11" s="31"/>
      <c r="P11" s="67"/>
      <c r="Q11" s="32"/>
      <c r="R11" s="68"/>
      <c r="S11" s="51"/>
      <c r="T11" s="51"/>
      <c r="U11" s="53"/>
      <c r="V11" s="53"/>
      <c r="W11" s="54"/>
      <c r="X11" s="53"/>
      <c r="Y11" s="55"/>
      <c r="Z11" s="53">
        <f t="shared" si="0"/>
        <v>2311525.5</v>
      </c>
      <c r="AA11" s="56"/>
      <c r="AB11" s="53"/>
      <c r="AC11" s="57"/>
      <c r="AD11" s="64"/>
      <c r="AE11" s="59"/>
      <c r="AG11" s="60"/>
    </row>
    <row r="12" spans="1:33" ht="11.1" customHeight="1" x14ac:dyDescent="0.2">
      <c r="A12" s="65" t="s">
        <v>24</v>
      </c>
      <c r="B12" s="62"/>
      <c r="C12" s="46"/>
      <c r="D12" s="62"/>
      <c r="E12" s="47"/>
      <c r="F12" s="62"/>
      <c r="G12" s="47"/>
      <c r="H12" s="62">
        <v>2154582.23</v>
      </c>
      <c r="I12" s="48"/>
      <c r="J12" s="62">
        <v>1769515.8699999996</v>
      </c>
      <c r="K12" s="48"/>
      <c r="L12" s="53">
        <v>656843.87999999989</v>
      </c>
      <c r="M12" s="47"/>
      <c r="N12" s="69"/>
      <c r="O12" s="31"/>
      <c r="P12" s="70"/>
      <c r="Q12" s="71"/>
      <c r="R12" s="72"/>
      <c r="S12" s="51"/>
      <c r="T12" s="51"/>
      <c r="U12" s="53"/>
      <c r="V12" s="53"/>
      <c r="W12" s="54"/>
      <c r="X12" s="53"/>
      <c r="Y12" s="55"/>
      <c r="Z12" s="53">
        <f>+B12+D12+F12+H12+J12+L12+N12+P12+R12+U12+V12+X12</f>
        <v>4580941.9799999995</v>
      </c>
      <c r="AA12" s="56"/>
      <c r="AB12" s="53"/>
      <c r="AC12" s="57"/>
      <c r="AD12" s="64"/>
      <c r="AE12" s="59"/>
      <c r="AG12" s="60"/>
    </row>
    <row r="13" spans="1:33" ht="11.1" customHeight="1" x14ac:dyDescent="0.2">
      <c r="A13" s="73" t="s">
        <v>25</v>
      </c>
      <c r="B13" s="74"/>
      <c r="C13" s="46"/>
      <c r="D13" s="74"/>
      <c r="E13" s="47"/>
      <c r="F13" s="74"/>
      <c r="G13" s="47"/>
      <c r="H13" s="74">
        <v>328059.83</v>
      </c>
      <c r="I13" s="48"/>
      <c r="J13" s="74">
        <v>303760.49</v>
      </c>
      <c r="K13" s="48"/>
      <c r="L13" s="75">
        <v>481844.66000000003</v>
      </c>
      <c r="M13" s="47"/>
      <c r="N13" s="69"/>
      <c r="O13" s="31"/>
      <c r="P13" s="70"/>
      <c r="Q13" s="76"/>
      <c r="R13" s="72"/>
      <c r="S13" s="51"/>
      <c r="T13" s="51"/>
      <c r="U13" s="53"/>
      <c r="V13" s="53"/>
      <c r="W13" s="54"/>
      <c r="X13" s="53"/>
      <c r="Y13" s="55"/>
      <c r="Z13" s="53">
        <f>+B13+D13+F13+H13+J13+L13+N13+P13+R13+U13+V13+X13</f>
        <v>1113664.98</v>
      </c>
      <c r="AA13" s="56"/>
      <c r="AB13" s="53"/>
      <c r="AC13" s="57"/>
      <c r="AD13" s="64"/>
      <c r="AE13" s="59"/>
      <c r="AG13" s="77"/>
    </row>
    <row r="14" spans="1:33" ht="12" customHeight="1" x14ac:dyDescent="0.15">
      <c r="A14" s="78" t="s">
        <v>26</v>
      </c>
      <c r="B14" s="79"/>
      <c r="C14" s="79"/>
      <c r="D14" s="79"/>
      <c r="E14" s="79"/>
      <c r="F14" s="79"/>
      <c r="G14" s="79">
        <f t="shared" ref="G14:X14" si="2">SUM(G8:G13)</f>
        <v>0</v>
      </c>
      <c r="H14" s="80">
        <f t="shared" si="2"/>
        <v>42795261.329999998</v>
      </c>
      <c r="I14" s="79">
        <f t="shared" si="2"/>
        <v>0</v>
      </c>
      <c r="J14" s="79">
        <f>SUM(J8:J13)</f>
        <v>30339894.73</v>
      </c>
      <c r="K14" s="79">
        <f t="shared" si="2"/>
        <v>0</v>
      </c>
      <c r="L14" s="80">
        <f t="shared" si="2"/>
        <v>42913875.93</v>
      </c>
      <c r="M14" s="79">
        <f t="shared" si="2"/>
        <v>0</v>
      </c>
      <c r="N14" s="79">
        <f t="shared" si="2"/>
        <v>0</v>
      </c>
      <c r="O14" s="79">
        <f t="shared" si="2"/>
        <v>0</v>
      </c>
      <c r="P14" s="79">
        <f t="shared" si="2"/>
        <v>0</v>
      </c>
      <c r="Q14" s="79">
        <f t="shared" si="2"/>
        <v>0</v>
      </c>
      <c r="R14" s="79">
        <f t="shared" si="2"/>
        <v>0</v>
      </c>
      <c r="S14" s="79">
        <f t="shared" si="2"/>
        <v>0</v>
      </c>
      <c r="T14" s="79">
        <f t="shared" si="2"/>
        <v>0</v>
      </c>
      <c r="U14" s="79">
        <f t="shared" si="2"/>
        <v>0</v>
      </c>
      <c r="V14" s="79">
        <f t="shared" si="2"/>
        <v>0</v>
      </c>
      <c r="W14" s="79">
        <f t="shared" si="2"/>
        <v>0</v>
      </c>
      <c r="X14" s="79">
        <f t="shared" si="2"/>
        <v>0</v>
      </c>
      <c r="Y14" s="81"/>
      <c r="Z14" s="82">
        <f>SUM(Z8:Z13)</f>
        <v>116049031.99000001</v>
      </c>
      <c r="AA14" s="83"/>
      <c r="AB14" s="84"/>
      <c r="AC14" s="85"/>
      <c r="AD14" s="86"/>
      <c r="AE14" s="87"/>
      <c r="AG14" s="18"/>
    </row>
    <row r="15" spans="1:33" ht="12" customHeight="1" x14ac:dyDescent="0.2">
      <c r="A15" s="88" t="s">
        <v>27</v>
      </c>
      <c r="B15" s="62"/>
      <c r="C15" s="46"/>
      <c r="D15" s="62"/>
      <c r="E15" s="47"/>
      <c r="F15" s="62"/>
      <c r="G15" s="47"/>
      <c r="H15" s="62">
        <v>1510781.85</v>
      </c>
      <c r="I15" s="48"/>
      <c r="J15" s="62">
        <v>1065355.8599999999</v>
      </c>
      <c r="K15" s="48"/>
      <c r="L15" s="63">
        <v>1595198.5200000003</v>
      </c>
      <c r="M15" s="47"/>
      <c r="N15" s="53"/>
      <c r="O15" s="31"/>
      <c r="P15" s="53"/>
      <c r="Q15" s="32"/>
      <c r="R15" s="53"/>
      <c r="S15" s="51"/>
      <c r="T15" s="52"/>
      <c r="U15" s="53"/>
      <c r="V15" s="53"/>
      <c r="W15" s="54"/>
      <c r="X15" s="53"/>
      <c r="Y15" s="55">
        <f>SUM(U15:X15)</f>
        <v>0</v>
      </c>
      <c r="Z15" s="53">
        <f>+B15+D15+F15+H15+J15+L15+N15+P15+R15+U15+V15+X15</f>
        <v>4171336.2300000004</v>
      </c>
      <c r="AA15" s="56"/>
      <c r="AB15" s="53"/>
      <c r="AC15" s="57"/>
      <c r="AD15" s="58"/>
      <c r="AE15" s="87"/>
      <c r="AG15" s="18"/>
    </row>
    <row r="16" spans="1:33" ht="12" customHeight="1" x14ac:dyDescent="0.2">
      <c r="A16" s="89" t="s">
        <v>28</v>
      </c>
      <c r="B16" s="62"/>
      <c r="C16" s="46"/>
      <c r="D16" s="62"/>
      <c r="E16" s="47"/>
      <c r="F16" s="62"/>
      <c r="G16" s="47"/>
      <c r="H16" s="62">
        <v>274360.67</v>
      </c>
      <c r="I16" s="48"/>
      <c r="J16" s="62">
        <v>133637.34</v>
      </c>
      <c r="K16" s="48"/>
      <c r="L16" s="63">
        <v>327896.58</v>
      </c>
      <c r="M16" s="47"/>
      <c r="N16" s="53"/>
      <c r="O16" s="31"/>
      <c r="P16" s="53"/>
      <c r="Q16" s="32"/>
      <c r="R16" s="53"/>
      <c r="S16" s="51"/>
      <c r="T16" s="52"/>
      <c r="U16" s="53"/>
      <c r="V16" s="53"/>
      <c r="W16" s="54"/>
      <c r="X16" s="53"/>
      <c r="Y16" s="55">
        <f>SUM(U16:X16)</f>
        <v>0</v>
      </c>
      <c r="Z16" s="53">
        <f>+B16+D16+F16+H16+J16+L16+N16+P16+R16+U16+V16+X16</f>
        <v>735894.59000000008</v>
      </c>
      <c r="AA16" s="56"/>
      <c r="AB16" s="53"/>
      <c r="AC16" s="57"/>
      <c r="AD16" s="58"/>
      <c r="AE16" s="87"/>
      <c r="AG16" s="18"/>
    </row>
    <row r="17" spans="1:33" ht="12" customHeight="1" x14ac:dyDescent="0.2">
      <c r="A17" s="89" t="s">
        <v>29</v>
      </c>
      <c r="B17" s="62"/>
      <c r="C17" s="46"/>
      <c r="D17" s="62"/>
      <c r="E17" s="47"/>
      <c r="F17" s="62"/>
      <c r="G17" s="47"/>
      <c r="H17" s="62">
        <v>53700</v>
      </c>
      <c r="I17" s="48"/>
      <c r="J17" s="62">
        <v>28850</v>
      </c>
      <c r="K17" s="48"/>
      <c r="L17" s="63">
        <v>29850</v>
      </c>
      <c r="M17" s="47"/>
      <c r="N17" s="53"/>
      <c r="O17" s="31"/>
      <c r="P17" s="53"/>
      <c r="Q17" s="32"/>
      <c r="R17" s="53"/>
      <c r="S17" s="51"/>
      <c r="T17" s="52"/>
      <c r="U17" s="53"/>
      <c r="V17" s="53"/>
      <c r="W17" s="54"/>
      <c r="X17" s="53"/>
      <c r="Y17" s="55"/>
      <c r="Z17" s="53">
        <f>+B17+D17+F17+H17+J17+L17+N17+P17+R17+U17+V17+X17</f>
        <v>112400</v>
      </c>
      <c r="AA17" s="56"/>
      <c r="AB17" s="53"/>
      <c r="AC17" s="57"/>
      <c r="AD17" s="58"/>
      <c r="AE17" s="87"/>
      <c r="AG17" s="18"/>
    </row>
    <row r="18" spans="1:33" ht="12" customHeight="1" x14ac:dyDescent="0.2">
      <c r="A18" s="78" t="s">
        <v>30</v>
      </c>
      <c r="B18" s="79"/>
      <c r="C18" s="90"/>
      <c r="D18" s="79"/>
      <c r="E18" s="85"/>
      <c r="F18" s="79"/>
      <c r="G18" s="85"/>
      <c r="H18" s="79">
        <f>SUM(H15:H17)</f>
        <v>1838842.52</v>
      </c>
      <c r="I18" s="91"/>
      <c r="J18" s="79">
        <f>SUM(J15:J17)</f>
        <v>1227843.2</v>
      </c>
      <c r="K18" s="91"/>
      <c r="L18" s="92">
        <f>SUM(L15:L17)</f>
        <v>1952945.1000000003</v>
      </c>
      <c r="M18" s="85"/>
      <c r="N18" s="93"/>
      <c r="O18" s="94"/>
      <c r="P18" s="93"/>
      <c r="Q18" s="95"/>
      <c r="R18" s="93"/>
      <c r="S18" s="96"/>
      <c r="T18" s="97"/>
      <c r="U18" s="98"/>
      <c r="V18" s="93"/>
      <c r="W18" s="54"/>
      <c r="X18" s="93"/>
      <c r="Y18" s="81"/>
      <c r="Z18" s="82">
        <f>SUM(Z15:Z17)</f>
        <v>5019630.82</v>
      </c>
      <c r="AA18" s="83"/>
      <c r="AB18" s="84"/>
      <c r="AC18" s="85"/>
      <c r="AD18" s="86"/>
      <c r="AE18" s="87"/>
      <c r="AG18" s="18"/>
    </row>
    <row r="19" spans="1:33" ht="11.1" customHeight="1" x14ac:dyDescent="0.2">
      <c r="A19" s="89" t="s">
        <v>31</v>
      </c>
      <c r="B19" s="62"/>
      <c r="C19" s="46"/>
      <c r="D19" s="62"/>
      <c r="E19" s="47"/>
      <c r="F19" s="62"/>
      <c r="G19" s="47"/>
      <c r="H19" s="62">
        <v>41117.140000000007</v>
      </c>
      <c r="I19" s="48"/>
      <c r="J19" s="62">
        <v>15550.400000000001</v>
      </c>
      <c r="K19" s="48"/>
      <c r="L19" s="53">
        <v>5903.63</v>
      </c>
      <c r="M19" s="47"/>
      <c r="N19" s="53"/>
      <c r="O19" s="31"/>
      <c r="P19" s="62"/>
      <c r="Q19" s="32"/>
      <c r="R19" s="53"/>
      <c r="S19" s="51"/>
      <c r="T19" s="99"/>
      <c r="U19" s="53"/>
      <c r="V19" s="53"/>
      <c r="W19" s="54"/>
      <c r="X19" s="53"/>
      <c r="Y19" s="55"/>
      <c r="Z19" s="53">
        <f t="shared" si="0"/>
        <v>62571.170000000006</v>
      </c>
      <c r="AA19" s="56"/>
      <c r="AB19" s="53"/>
      <c r="AC19" s="57"/>
      <c r="AD19" s="64"/>
      <c r="AE19" s="59"/>
      <c r="AG19" s="60"/>
    </row>
    <row r="20" spans="1:33" ht="11.1" customHeight="1" x14ac:dyDescent="0.2">
      <c r="A20" s="89" t="s">
        <v>32</v>
      </c>
      <c r="B20" s="62"/>
      <c r="C20" s="46"/>
      <c r="D20" s="62"/>
      <c r="E20" s="47"/>
      <c r="F20" s="62"/>
      <c r="G20" s="47"/>
      <c r="H20" s="62">
        <v>21566.67</v>
      </c>
      <c r="I20" s="48"/>
      <c r="J20" s="62">
        <v>17500</v>
      </c>
      <c r="K20" s="48"/>
      <c r="L20" s="53">
        <v>38150</v>
      </c>
      <c r="M20" s="47"/>
      <c r="N20" s="53"/>
      <c r="O20" s="31"/>
      <c r="P20" s="62"/>
      <c r="Q20" s="32"/>
      <c r="R20" s="53"/>
      <c r="S20" s="100"/>
      <c r="T20" s="52"/>
      <c r="U20" s="53"/>
      <c r="V20" s="53"/>
      <c r="W20" s="54"/>
      <c r="X20" s="53"/>
      <c r="Y20" s="55"/>
      <c r="Z20" s="53">
        <f t="shared" si="0"/>
        <v>77216.67</v>
      </c>
      <c r="AA20" s="56"/>
      <c r="AB20" s="53"/>
      <c r="AC20" s="57"/>
      <c r="AD20" s="64"/>
      <c r="AE20" s="59"/>
      <c r="AG20" s="60"/>
    </row>
    <row r="21" spans="1:33" ht="11.1" customHeight="1" x14ac:dyDescent="0.2">
      <c r="A21" s="61" t="s">
        <v>33</v>
      </c>
      <c r="B21" s="62"/>
      <c r="C21" s="46"/>
      <c r="D21" s="62"/>
      <c r="E21" s="47"/>
      <c r="F21" s="62"/>
      <c r="G21" s="47"/>
      <c r="H21" s="62">
        <v>113065.92</v>
      </c>
      <c r="I21" s="48"/>
      <c r="J21" s="62">
        <v>110582.56</v>
      </c>
      <c r="K21" s="48"/>
      <c r="L21" s="53">
        <v>108245.28</v>
      </c>
      <c r="M21" s="47"/>
      <c r="N21" s="53"/>
      <c r="O21" s="31"/>
      <c r="P21" s="62"/>
      <c r="Q21" s="32"/>
      <c r="R21" s="53"/>
      <c r="S21" s="51"/>
      <c r="T21" s="52"/>
      <c r="U21" s="53"/>
      <c r="V21" s="53"/>
      <c r="W21" s="54"/>
      <c r="X21" s="53"/>
      <c r="Y21" s="55"/>
      <c r="Z21" s="53">
        <f t="shared" si="0"/>
        <v>331893.76000000001</v>
      </c>
      <c r="AA21" s="56"/>
      <c r="AB21" s="53"/>
      <c r="AC21" s="57"/>
      <c r="AD21" s="64"/>
      <c r="AE21" s="59"/>
      <c r="AG21" s="60"/>
    </row>
    <row r="22" spans="1:33" ht="11.1" customHeight="1" x14ac:dyDescent="0.2">
      <c r="A22" s="61" t="s">
        <v>34</v>
      </c>
      <c r="B22" s="62"/>
      <c r="C22" s="46"/>
      <c r="D22" s="62"/>
      <c r="E22" s="47"/>
      <c r="F22" s="62"/>
      <c r="G22" s="47"/>
      <c r="H22" s="62">
        <v>183787.4</v>
      </c>
      <c r="I22" s="48"/>
      <c r="J22" s="62">
        <v>129860.71</v>
      </c>
      <c r="K22" s="48"/>
      <c r="L22" s="53">
        <v>108775.62</v>
      </c>
      <c r="M22" s="47"/>
      <c r="N22" s="53"/>
      <c r="O22" s="31"/>
      <c r="P22" s="62"/>
      <c r="Q22" s="32"/>
      <c r="R22" s="53"/>
      <c r="S22" s="51"/>
      <c r="T22" s="52"/>
      <c r="U22" s="53"/>
      <c r="V22" s="53"/>
      <c r="W22" s="54"/>
      <c r="X22" s="53"/>
      <c r="Y22" s="55"/>
      <c r="Z22" s="53">
        <f t="shared" si="0"/>
        <v>422423.73</v>
      </c>
      <c r="AA22" s="56"/>
      <c r="AB22" s="53"/>
      <c r="AC22" s="57"/>
      <c r="AD22" s="64"/>
      <c r="AE22" s="59"/>
      <c r="AG22" s="60"/>
    </row>
    <row r="23" spans="1:33" ht="11.1" customHeight="1" x14ac:dyDescent="0.2">
      <c r="A23" s="89" t="s">
        <v>35</v>
      </c>
      <c r="B23" s="62"/>
      <c r="C23" s="46"/>
      <c r="D23" s="62"/>
      <c r="E23" s="47"/>
      <c r="F23" s="62"/>
      <c r="G23" s="47"/>
      <c r="H23" s="53">
        <v>5895324.2399999984</v>
      </c>
      <c r="I23" s="48"/>
      <c r="J23" s="62">
        <v>7037195.8100000024</v>
      </c>
      <c r="K23" s="48"/>
      <c r="L23" s="53">
        <v>4850472.0999999987</v>
      </c>
      <c r="M23" s="47"/>
      <c r="N23" s="53"/>
      <c r="O23" s="31"/>
      <c r="P23" s="62"/>
      <c r="Q23" s="32"/>
      <c r="R23" s="53"/>
      <c r="S23" s="51"/>
      <c r="T23" s="99"/>
      <c r="U23" s="53"/>
      <c r="V23" s="53"/>
      <c r="W23" s="54"/>
      <c r="X23" s="53"/>
      <c r="Y23" s="55"/>
      <c r="Z23" s="53">
        <f t="shared" si="0"/>
        <v>17782992.149999999</v>
      </c>
      <c r="AA23" s="56"/>
      <c r="AB23" s="53"/>
      <c r="AC23" s="57"/>
      <c r="AD23" s="64"/>
      <c r="AE23" s="59"/>
      <c r="AG23" s="60"/>
    </row>
    <row r="24" spans="1:33" ht="11.1" customHeight="1" x14ac:dyDescent="0.2">
      <c r="A24" s="89" t="s">
        <v>36</v>
      </c>
      <c r="B24" s="62"/>
      <c r="C24" s="46"/>
      <c r="D24" s="62"/>
      <c r="E24" s="47"/>
      <c r="F24" s="62"/>
      <c r="G24" s="47"/>
      <c r="H24" s="62">
        <v>775778.67999999993</v>
      </c>
      <c r="I24" s="48"/>
      <c r="J24" s="62">
        <v>703694.71</v>
      </c>
      <c r="K24" s="48"/>
      <c r="L24" s="53">
        <v>708062.59000000008</v>
      </c>
      <c r="M24" s="47"/>
      <c r="N24" s="53"/>
      <c r="O24" s="31"/>
      <c r="P24" s="62"/>
      <c r="Q24" s="32"/>
      <c r="R24" s="53"/>
      <c r="S24" s="51"/>
      <c r="T24" s="99"/>
      <c r="U24" s="53"/>
      <c r="V24" s="53"/>
      <c r="W24" s="54"/>
      <c r="X24" s="53"/>
      <c r="Y24" s="55"/>
      <c r="Z24" s="53">
        <f t="shared" si="0"/>
        <v>2187535.98</v>
      </c>
      <c r="AA24" s="56"/>
      <c r="AB24" s="53"/>
      <c r="AC24" s="57"/>
      <c r="AD24" s="64"/>
      <c r="AE24" s="59"/>
      <c r="AG24" s="60"/>
    </row>
    <row r="25" spans="1:33" ht="11.1" customHeight="1" x14ac:dyDescent="0.2">
      <c r="A25" s="89" t="s">
        <v>37</v>
      </c>
      <c r="B25" s="62"/>
      <c r="C25" s="46"/>
      <c r="D25" s="62"/>
      <c r="E25" s="47"/>
      <c r="F25" s="62"/>
      <c r="G25" s="47"/>
      <c r="H25" s="62">
        <v>1022400.6699999999</v>
      </c>
      <c r="I25" s="48"/>
      <c r="J25" s="62">
        <v>994767.51</v>
      </c>
      <c r="K25" s="48"/>
      <c r="L25" s="53">
        <v>1071330.2</v>
      </c>
      <c r="M25" s="47"/>
      <c r="N25" s="53"/>
      <c r="O25" s="31"/>
      <c r="P25" s="62"/>
      <c r="Q25" s="32"/>
      <c r="R25" s="53"/>
      <c r="S25" s="51"/>
      <c r="T25" s="99"/>
      <c r="U25" s="53"/>
      <c r="V25" s="53"/>
      <c r="W25" s="54"/>
      <c r="X25" s="53"/>
      <c r="Y25" s="55"/>
      <c r="Z25" s="53">
        <f t="shared" si="0"/>
        <v>3088498.38</v>
      </c>
      <c r="AA25" s="56"/>
      <c r="AB25" s="53"/>
      <c r="AC25" s="57"/>
      <c r="AD25" s="64"/>
      <c r="AE25" s="59"/>
      <c r="AG25" s="60"/>
    </row>
    <row r="26" spans="1:33" ht="11.1" customHeight="1" x14ac:dyDescent="0.2">
      <c r="A26" s="89" t="s">
        <v>38</v>
      </c>
      <c r="B26" s="62"/>
      <c r="C26" s="46"/>
      <c r="D26" s="62"/>
      <c r="E26" s="47"/>
      <c r="F26" s="62"/>
      <c r="G26" s="47"/>
      <c r="H26" s="62">
        <v>924925.16</v>
      </c>
      <c r="I26" s="48"/>
      <c r="J26" s="62">
        <v>2493995.81</v>
      </c>
      <c r="K26" s="48"/>
      <c r="L26" s="53">
        <v>1985129.14</v>
      </c>
      <c r="M26" s="47"/>
      <c r="N26" s="53"/>
      <c r="O26" s="31"/>
      <c r="P26" s="62"/>
      <c r="Q26" s="32"/>
      <c r="R26" s="53"/>
      <c r="S26" s="51"/>
      <c r="T26" s="99"/>
      <c r="U26" s="53"/>
      <c r="V26" s="53"/>
      <c r="W26" s="54"/>
      <c r="X26" s="53"/>
      <c r="Y26" s="55"/>
      <c r="Z26" s="53">
        <f t="shared" si="0"/>
        <v>5404050.1100000003</v>
      </c>
      <c r="AA26" s="56"/>
      <c r="AB26" s="53"/>
      <c r="AC26" s="57"/>
      <c r="AD26" s="64"/>
      <c r="AE26" s="59"/>
      <c r="AG26" s="60"/>
    </row>
    <row r="27" spans="1:33" ht="11.1" customHeight="1" x14ac:dyDescent="0.2">
      <c r="A27" s="89" t="s">
        <v>39</v>
      </c>
      <c r="B27" s="62"/>
      <c r="C27" s="46"/>
      <c r="D27" s="62"/>
      <c r="E27" s="47"/>
      <c r="F27" s="62"/>
      <c r="G27" s="47"/>
      <c r="H27" s="62">
        <v>11279948.52</v>
      </c>
      <c r="I27" s="48"/>
      <c r="J27" s="62">
        <v>10022875.52</v>
      </c>
      <c r="K27" s="48"/>
      <c r="L27" s="53">
        <v>11889220.419999998</v>
      </c>
      <c r="M27" s="47"/>
      <c r="N27" s="53"/>
      <c r="O27" s="31"/>
      <c r="P27" s="62"/>
      <c r="Q27" s="32"/>
      <c r="R27" s="53"/>
      <c r="S27" s="51"/>
      <c r="T27" s="99"/>
      <c r="U27" s="53"/>
      <c r="V27" s="53"/>
      <c r="W27" s="54"/>
      <c r="X27" s="53"/>
      <c r="Y27" s="55"/>
      <c r="Z27" s="53">
        <f t="shared" si="0"/>
        <v>33192044.459999997</v>
      </c>
      <c r="AA27" s="56"/>
      <c r="AB27" s="53"/>
      <c r="AC27" s="57"/>
      <c r="AD27" s="64"/>
      <c r="AE27" s="59"/>
      <c r="AG27" s="60"/>
    </row>
    <row r="28" spans="1:33" ht="11.1" customHeight="1" x14ac:dyDescent="0.2">
      <c r="A28" s="89" t="s">
        <v>40</v>
      </c>
      <c r="B28" s="62"/>
      <c r="C28" s="46"/>
      <c r="D28" s="62"/>
      <c r="E28" s="47"/>
      <c r="F28" s="62"/>
      <c r="G28" s="47"/>
      <c r="H28" s="62">
        <v>293401.49</v>
      </c>
      <c r="I28" s="48"/>
      <c r="J28" s="62">
        <v>309374.36</v>
      </c>
      <c r="K28" s="48"/>
      <c r="L28" s="53">
        <v>75902.97</v>
      </c>
      <c r="M28" s="47"/>
      <c r="N28" s="53"/>
      <c r="O28" s="31"/>
      <c r="P28" s="62"/>
      <c r="Q28" s="32"/>
      <c r="R28" s="53"/>
      <c r="S28" s="51"/>
      <c r="T28" s="99"/>
      <c r="U28" s="53"/>
      <c r="V28" s="53"/>
      <c r="W28" s="54"/>
      <c r="X28" s="53"/>
      <c r="Y28" s="55"/>
      <c r="Z28" s="53">
        <f t="shared" si="0"/>
        <v>678678.82</v>
      </c>
      <c r="AA28" s="56"/>
      <c r="AB28" s="53"/>
      <c r="AC28" s="57"/>
      <c r="AD28" s="64"/>
      <c r="AE28" s="59"/>
      <c r="AG28" s="60"/>
    </row>
    <row r="29" spans="1:33" ht="11.1" customHeight="1" x14ac:dyDescent="0.2">
      <c r="A29" s="89" t="s">
        <v>41</v>
      </c>
      <c r="B29" s="62"/>
      <c r="C29" s="46"/>
      <c r="D29" s="62"/>
      <c r="E29" s="47"/>
      <c r="F29" s="62"/>
      <c r="G29" s="47"/>
      <c r="H29" s="62">
        <v>0</v>
      </c>
      <c r="I29" s="48"/>
      <c r="J29" s="62">
        <v>0</v>
      </c>
      <c r="K29" s="48"/>
      <c r="L29" s="53">
        <v>584320</v>
      </c>
      <c r="M29" s="47"/>
      <c r="N29" s="53"/>
      <c r="O29" s="31"/>
      <c r="P29" s="62"/>
      <c r="Q29" s="32"/>
      <c r="R29" s="53"/>
      <c r="S29" s="51"/>
      <c r="T29" s="99"/>
      <c r="U29" s="53"/>
      <c r="V29" s="53"/>
      <c r="W29" s="54"/>
      <c r="X29" s="53"/>
      <c r="Y29" s="55"/>
      <c r="Z29" s="53">
        <f t="shared" si="0"/>
        <v>584320</v>
      </c>
      <c r="AA29" s="56"/>
      <c r="AB29" s="53"/>
      <c r="AC29" s="57"/>
      <c r="AD29" s="64"/>
      <c r="AE29" s="59"/>
      <c r="AG29" s="60"/>
    </row>
    <row r="30" spans="1:33" ht="11.1" customHeight="1" x14ac:dyDescent="0.2">
      <c r="A30" s="89" t="s">
        <v>42</v>
      </c>
      <c r="B30" s="62"/>
      <c r="C30" s="46"/>
      <c r="D30" s="62"/>
      <c r="E30" s="47"/>
      <c r="F30" s="62"/>
      <c r="G30" s="47"/>
      <c r="H30" s="62">
        <v>238</v>
      </c>
      <c r="I30" s="48"/>
      <c r="J30" s="62">
        <v>0</v>
      </c>
      <c r="K30" s="48"/>
      <c r="L30" s="53">
        <v>0</v>
      </c>
      <c r="M30" s="47"/>
      <c r="N30" s="53"/>
      <c r="O30" s="31"/>
      <c r="P30" s="62"/>
      <c r="Q30" s="32"/>
      <c r="R30" s="53"/>
      <c r="S30" s="51"/>
      <c r="T30" s="99"/>
      <c r="U30" s="53"/>
      <c r="V30" s="53"/>
      <c r="W30" s="54"/>
      <c r="X30" s="53"/>
      <c r="Y30" s="55"/>
      <c r="Z30" s="53">
        <f t="shared" si="0"/>
        <v>238</v>
      </c>
      <c r="AA30" s="56"/>
      <c r="AB30" s="53"/>
      <c r="AC30" s="57"/>
      <c r="AD30" s="64"/>
      <c r="AE30" s="59"/>
      <c r="AG30" s="60"/>
    </row>
    <row r="31" spans="1:33" ht="11.1" customHeight="1" x14ac:dyDescent="0.2">
      <c r="A31" s="89" t="s">
        <v>43</v>
      </c>
      <c r="B31" s="62"/>
      <c r="C31" s="46"/>
      <c r="D31" s="62"/>
      <c r="E31" s="47"/>
      <c r="F31" s="62"/>
      <c r="G31" s="47"/>
      <c r="H31" s="62">
        <v>13512.4</v>
      </c>
      <c r="I31" s="48"/>
      <c r="J31" s="62">
        <v>6208.4</v>
      </c>
      <c r="K31" s="48"/>
      <c r="L31" s="53">
        <v>4747.6000000000004</v>
      </c>
      <c r="M31" s="47"/>
      <c r="N31" s="53"/>
      <c r="O31" s="31"/>
      <c r="P31" s="62"/>
      <c r="Q31" s="32"/>
      <c r="R31" s="53"/>
      <c r="S31" s="51"/>
      <c r="T31" s="99"/>
      <c r="U31" s="53"/>
      <c r="V31" s="53"/>
      <c r="W31" s="54"/>
      <c r="X31" s="53"/>
      <c r="Y31" s="55"/>
      <c r="Z31" s="53">
        <f t="shared" si="0"/>
        <v>24468.400000000001</v>
      </c>
      <c r="AA31" s="56"/>
      <c r="AB31" s="53"/>
      <c r="AC31" s="57"/>
      <c r="AD31" s="64"/>
      <c r="AE31" s="59"/>
    </row>
    <row r="32" spans="1:33" ht="11.1" customHeight="1" x14ac:dyDescent="0.2">
      <c r="A32" s="89" t="s">
        <v>44</v>
      </c>
      <c r="B32" s="62"/>
      <c r="C32" s="46"/>
      <c r="D32" s="62"/>
      <c r="E32" s="47"/>
      <c r="F32" s="62"/>
      <c r="G32" s="47"/>
      <c r="H32" s="62">
        <v>92943</v>
      </c>
      <c r="I32" s="48"/>
      <c r="J32" s="62">
        <v>131033.76</v>
      </c>
      <c r="K32" s="48"/>
      <c r="L32" s="53">
        <v>142427.6</v>
      </c>
      <c r="M32" s="47"/>
      <c r="N32" s="53"/>
      <c r="O32" s="31"/>
      <c r="P32" s="62"/>
      <c r="Q32" s="32"/>
      <c r="R32" s="53"/>
      <c r="S32" s="51"/>
      <c r="T32" s="99"/>
      <c r="U32" s="53"/>
      <c r="V32" s="53"/>
      <c r="W32" s="54"/>
      <c r="X32" s="53"/>
      <c r="Y32" s="55"/>
      <c r="Z32" s="53">
        <f t="shared" si="0"/>
        <v>366404.36</v>
      </c>
      <c r="AA32" s="56"/>
      <c r="AB32" s="53"/>
      <c r="AC32" s="57"/>
      <c r="AD32" s="64"/>
      <c r="AE32" s="59"/>
    </row>
    <row r="33" spans="1:34" ht="11.1" customHeight="1" x14ac:dyDescent="0.2">
      <c r="A33" s="89" t="s">
        <v>45</v>
      </c>
      <c r="B33" s="62"/>
      <c r="C33" s="46"/>
      <c r="D33" s="62"/>
      <c r="E33" s="47"/>
      <c r="F33" s="62"/>
      <c r="G33" s="47"/>
      <c r="H33" s="62">
        <v>301722.06</v>
      </c>
      <c r="I33" s="48"/>
      <c r="J33" s="62">
        <v>505910.97</v>
      </c>
      <c r="K33" s="48"/>
      <c r="L33" s="53">
        <v>61097.37</v>
      </c>
      <c r="M33" s="47"/>
      <c r="N33" s="53"/>
      <c r="O33" s="31"/>
      <c r="P33" s="62"/>
      <c r="Q33" s="32"/>
      <c r="R33" s="53"/>
      <c r="S33" s="51"/>
      <c r="T33" s="99"/>
      <c r="U33" s="53"/>
      <c r="V33" s="53"/>
      <c r="W33" s="54"/>
      <c r="X33" s="53"/>
      <c r="Y33" s="55"/>
      <c r="Z33" s="53">
        <f t="shared" si="0"/>
        <v>868730.4</v>
      </c>
      <c r="AA33" s="56"/>
      <c r="AB33" s="53"/>
      <c r="AC33" s="57"/>
      <c r="AD33" s="64"/>
      <c r="AE33" s="59"/>
    </row>
    <row r="34" spans="1:34" ht="11.1" customHeight="1" thickBot="1" x14ac:dyDescent="0.25">
      <c r="A34" s="61" t="s">
        <v>46</v>
      </c>
      <c r="B34" s="62"/>
      <c r="C34" s="46"/>
      <c r="D34" s="62"/>
      <c r="E34" s="47"/>
      <c r="F34" s="62"/>
      <c r="G34" s="47"/>
      <c r="H34" s="62">
        <v>366960.89</v>
      </c>
      <c r="I34" s="48"/>
      <c r="J34" s="62">
        <v>385245.71</v>
      </c>
      <c r="K34" s="48"/>
      <c r="L34" s="53">
        <v>326500.87</v>
      </c>
      <c r="M34" s="47"/>
      <c r="N34" s="53"/>
      <c r="O34" s="31"/>
      <c r="P34" s="62"/>
      <c r="Q34" s="32"/>
      <c r="R34" s="53"/>
      <c r="S34" s="51"/>
      <c r="T34" s="99"/>
      <c r="U34" s="53"/>
      <c r="V34" s="53"/>
      <c r="W34" s="54"/>
      <c r="X34" s="53"/>
      <c r="Y34" s="55"/>
      <c r="Z34" s="53">
        <f t="shared" si="0"/>
        <v>1078707.4700000002</v>
      </c>
      <c r="AA34" s="56"/>
      <c r="AB34" s="53"/>
      <c r="AC34" s="57"/>
      <c r="AD34" s="64"/>
      <c r="AE34" s="59"/>
    </row>
    <row r="35" spans="1:34" ht="12" customHeight="1" thickBot="1" x14ac:dyDescent="0.25">
      <c r="A35" s="78" t="s">
        <v>47</v>
      </c>
      <c r="B35" s="79"/>
      <c r="C35" s="101"/>
      <c r="D35" s="79"/>
      <c r="E35" s="102"/>
      <c r="F35" s="79"/>
      <c r="G35" s="102"/>
      <c r="H35" s="79">
        <f>SUM(H19:H34)</f>
        <v>21326692.239999995</v>
      </c>
      <c r="I35" s="102"/>
      <c r="J35" s="79">
        <f>SUM(J19:J34)</f>
        <v>22863796.23</v>
      </c>
      <c r="K35" s="102"/>
      <c r="L35" s="92">
        <f>SUM(L19:L34)</f>
        <v>21960285.390000001</v>
      </c>
      <c r="M35" s="102"/>
      <c r="N35" s="79">
        <f>SUM(N19:N34)</f>
        <v>0</v>
      </c>
      <c r="O35" s="103"/>
      <c r="P35" s="79">
        <f>SUM(P19:P34)</f>
        <v>0</v>
      </c>
      <c r="Q35" s="32"/>
      <c r="R35" s="79">
        <f>SUM(R19:R34)</f>
        <v>0</v>
      </c>
      <c r="S35" s="104"/>
      <c r="T35" s="105">
        <f>SUM(T19:T34)</f>
        <v>0</v>
      </c>
      <c r="U35" s="79">
        <f>SUM(U19:U34)</f>
        <v>0</v>
      </c>
      <c r="V35" s="84">
        <f>SUM(V19:V34)</f>
        <v>0</v>
      </c>
      <c r="W35" s="54">
        <v>0</v>
      </c>
      <c r="X35" s="84">
        <f>SUM(X19:X34)</f>
        <v>0</v>
      </c>
      <c r="Y35" s="106"/>
      <c r="Z35" s="82">
        <f>SUM(Z19:Z34)</f>
        <v>66150773.859999992</v>
      </c>
      <c r="AA35" s="107"/>
      <c r="AB35" s="84"/>
      <c r="AC35" s="102"/>
      <c r="AD35" s="108"/>
      <c r="AE35" s="109"/>
      <c r="AG35" s="110" t="s">
        <v>48</v>
      </c>
    </row>
    <row r="36" spans="1:34" ht="11.1" hidden="1" customHeight="1" x14ac:dyDescent="0.2">
      <c r="A36" s="111" t="s">
        <v>49</v>
      </c>
      <c r="B36" s="45"/>
      <c r="C36" s="46"/>
      <c r="D36" s="45"/>
      <c r="E36" s="47"/>
      <c r="F36" s="45"/>
      <c r="G36" s="47"/>
      <c r="H36" s="45">
        <v>0</v>
      </c>
      <c r="I36" s="112"/>
      <c r="J36" s="45">
        <v>0</v>
      </c>
      <c r="K36" s="48"/>
      <c r="L36" s="113">
        <v>0</v>
      </c>
      <c r="M36" s="114"/>
      <c r="N36" s="50">
        <v>0</v>
      </c>
      <c r="O36" s="115"/>
      <c r="P36" s="45">
        <v>0</v>
      </c>
      <c r="Q36" s="116"/>
      <c r="R36" s="50">
        <v>0</v>
      </c>
      <c r="S36" s="117"/>
      <c r="T36" s="118"/>
      <c r="U36" s="53">
        <v>0</v>
      </c>
      <c r="V36" s="50">
        <v>0</v>
      </c>
      <c r="W36" s="119">
        <v>0</v>
      </c>
      <c r="X36" s="50">
        <v>0</v>
      </c>
      <c r="Y36" s="55"/>
      <c r="Z36" s="53">
        <f t="shared" si="0"/>
        <v>0</v>
      </c>
      <c r="AA36" s="114"/>
      <c r="AB36" s="53"/>
      <c r="AC36" s="57"/>
      <c r="AD36" s="64"/>
      <c r="AE36" s="120"/>
    </row>
    <row r="37" spans="1:34" ht="11.1" customHeight="1" x14ac:dyDescent="0.2">
      <c r="A37" s="61" t="s">
        <v>50</v>
      </c>
      <c r="B37" s="62"/>
      <c r="C37" s="46"/>
      <c r="D37" s="62"/>
      <c r="E37" s="47"/>
      <c r="F37" s="62"/>
      <c r="G37" s="47"/>
      <c r="H37" s="62">
        <v>1041432.26</v>
      </c>
      <c r="I37" s="48"/>
      <c r="J37" s="62">
        <v>152630.09000000005</v>
      </c>
      <c r="K37" s="48"/>
      <c r="L37" s="53">
        <v>680211.41</v>
      </c>
      <c r="M37" s="47"/>
      <c r="N37" s="53"/>
      <c r="O37" s="31"/>
      <c r="P37" s="62"/>
      <c r="Q37" s="121"/>
      <c r="R37" s="53"/>
      <c r="S37" s="100"/>
      <c r="T37" s="52"/>
      <c r="U37" s="53"/>
      <c r="V37" s="53"/>
      <c r="W37" s="54"/>
      <c r="X37" s="53"/>
      <c r="Y37" s="55"/>
      <c r="Z37" s="53">
        <f t="shared" si="0"/>
        <v>1874273.7600000002</v>
      </c>
      <c r="AA37" s="56"/>
      <c r="AB37" s="53"/>
      <c r="AC37" s="57"/>
      <c r="AD37" s="64"/>
      <c r="AE37" s="59"/>
      <c r="AG37" s="122"/>
    </row>
    <row r="38" spans="1:34" ht="11.1" customHeight="1" x14ac:dyDescent="0.2">
      <c r="A38" s="61" t="s">
        <v>51</v>
      </c>
      <c r="B38" s="62"/>
      <c r="C38" s="46"/>
      <c r="D38" s="62"/>
      <c r="E38" s="47"/>
      <c r="F38" s="62"/>
      <c r="G38" s="47"/>
      <c r="H38" s="62">
        <v>20535.420000000002</v>
      </c>
      <c r="I38" s="48"/>
      <c r="J38" s="62">
        <v>24207.519999999997</v>
      </c>
      <c r="K38" s="48"/>
      <c r="L38" s="53">
        <v>25362.12</v>
      </c>
      <c r="M38" s="47"/>
      <c r="N38" s="53"/>
      <c r="O38" s="31"/>
      <c r="P38" s="62"/>
      <c r="Q38" s="121"/>
      <c r="R38" s="53"/>
      <c r="S38" s="100"/>
      <c r="T38" s="52"/>
      <c r="U38" s="53"/>
      <c r="V38" s="53"/>
      <c r="W38" s="54"/>
      <c r="X38" s="53"/>
      <c r="Y38" s="55"/>
      <c r="Z38" s="53">
        <f t="shared" si="0"/>
        <v>70105.06</v>
      </c>
      <c r="AA38" s="56"/>
      <c r="AB38" s="53"/>
      <c r="AC38" s="57"/>
      <c r="AD38" s="64"/>
      <c r="AE38" s="59"/>
      <c r="AG38" s="122"/>
    </row>
    <row r="39" spans="1:34" ht="11.1" customHeight="1" x14ac:dyDescent="0.2">
      <c r="A39" s="61" t="s">
        <v>52</v>
      </c>
      <c r="B39" s="62"/>
      <c r="C39" s="46"/>
      <c r="D39" s="62"/>
      <c r="E39" s="47"/>
      <c r="F39" s="62"/>
      <c r="G39" s="47"/>
      <c r="H39" s="62">
        <v>12275.82</v>
      </c>
      <c r="I39" s="48"/>
      <c r="J39" s="62">
        <v>51496.27999999997</v>
      </c>
      <c r="K39" s="48"/>
      <c r="L39" s="53">
        <v>28601.810000000056</v>
      </c>
      <c r="M39" s="47"/>
      <c r="N39" s="53"/>
      <c r="O39" s="31"/>
      <c r="P39" s="62"/>
      <c r="Q39" s="32"/>
      <c r="R39" s="53"/>
      <c r="S39" s="100"/>
      <c r="T39" s="52"/>
      <c r="U39" s="53"/>
      <c r="V39" s="53"/>
      <c r="W39" s="54"/>
      <c r="X39" s="53"/>
      <c r="Y39" s="55"/>
      <c r="Z39" s="53">
        <f t="shared" si="0"/>
        <v>92373.910000000033</v>
      </c>
      <c r="AA39" s="56"/>
      <c r="AB39" s="53"/>
      <c r="AC39" s="57"/>
      <c r="AD39" s="64"/>
      <c r="AE39" s="59"/>
      <c r="AG39" s="122"/>
      <c r="AH39" s="17" t="s">
        <v>48</v>
      </c>
    </row>
    <row r="40" spans="1:34" ht="11.1" customHeight="1" x14ac:dyDescent="0.2">
      <c r="A40" s="61" t="s">
        <v>53</v>
      </c>
      <c r="B40" s="62"/>
      <c r="C40" s="46"/>
      <c r="D40" s="62"/>
      <c r="E40" s="47"/>
      <c r="F40" s="62"/>
      <c r="G40" s="47"/>
      <c r="H40" s="62">
        <v>7215.1399999999994</v>
      </c>
      <c r="I40" s="48"/>
      <c r="J40" s="62">
        <v>10852.560000000001</v>
      </c>
      <c r="K40" s="48"/>
      <c r="L40" s="53">
        <v>10922.84</v>
      </c>
      <c r="M40" s="47"/>
      <c r="N40" s="53"/>
      <c r="O40" s="31"/>
      <c r="P40" s="62"/>
      <c r="Q40" s="32"/>
      <c r="R40" s="53"/>
      <c r="S40" s="100"/>
      <c r="T40" s="52"/>
      <c r="U40" s="53"/>
      <c r="V40" s="53"/>
      <c r="W40" s="54"/>
      <c r="X40" s="53"/>
      <c r="Y40" s="55"/>
      <c r="Z40" s="53">
        <f t="shared" si="0"/>
        <v>28990.54</v>
      </c>
      <c r="AA40" s="56"/>
      <c r="AB40" s="53"/>
      <c r="AC40" s="57"/>
      <c r="AD40" s="64"/>
      <c r="AE40" s="59"/>
      <c r="AG40" s="122"/>
    </row>
    <row r="41" spans="1:34" ht="12" customHeight="1" x14ac:dyDescent="0.2">
      <c r="A41" s="78" t="s">
        <v>54</v>
      </c>
      <c r="B41" s="79"/>
      <c r="C41" s="123"/>
      <c r="D41" s="79"/>
      <c r="E41" s="124"/>
      <c r="F41" s="79"/>
      <c r="G41" s="124"/>
      <c r="H41" s="79">
        <f>SUM(H36:H40)</f>
        <v>1081458.6399999999</v>
      </c>
      <c r="I41" s="125"/>
      <c r="J41" s="79">
        <f>SUM(J36:J40)</f>
        <v>239186.45</v>
      </c>
      <c r="K41" s="125"/>
      <c r="L41" s="79">
        <f>SUM(L36:L40)</f>
        <v>745098.18</v>
      </c>
      <c r="M41" s="124"/>
      <c r="N41" s="79">
        <f>SUM(N36:N40)</f>
        <v>0</v>
      </c>
      <c r="O41" s="126"/>
      <c r="P41" s="79">
        <f>SUM(P36:P40)</f>
        <v>0</v>
      </c>
      <c r="Q41" s="32"/>
      <c r="R41" s="79">
        <f>SUM(R36:R40)</f>
        <v>0</v>
      </c>
      <c r="S41" s="127"/>
      <c r="T41" s="128">
        <f>SUM(T36:T40)</f>
        <v>0</v>
      </c>
      <c r="U41" s="79">
        <f>SUM(U36:U40)</f>
        <v>0</v>
      </c>
      <c r="V41" s="79">
        <f>SUM(V36:V40)</f>
        <v>0</v>
      </c>
      <c r="W41" s="54">
        <v>0</v>
      </c>
      <c r="X41" s="79">
        <f>SUM(X36:X40)</f>
        <v>0</v>
      </c>
      <c r="Y41" s="129"/>
      <c r="Z41" s="82">
        <f>SUM(Z36:Z40)</f>
        <v>2065743.2700000005</v>
      </c>
      <c r="AA41" s="107"/>
      <c r="AB41" s="84"/>
      <c r="AC41" s="102"/>
      <c r="AD41" s="108"/>
      <c r="AE41" s="59"/>
      <c r="AG41" s="17" t="s">
        <v>48</v>
      </c>
    </row>
    <row r="42" spans="1:34" ht="11.1" customHeight="1" x14ac:dyDescent="0.2">
      <c r="A42" s="130" t="s">
        <v>55</v>
      </c>
      <c r="B42" s="131"/>
      <c r="D42" s="131"/>
      <c r="F42" s="131"/>
      <c r="H42" s="131">
        <v>48907.08</v>
      </c>
      <c r="J42" s="133">
        <v>46208.800000000003</v>
      </c>
      <c r="L42" s="134">
        <v>24990</v>
      </c>
      <c r="Z42" s="53">
        <f t="shared" si="0"/>
        <v>120105.88</v>
      </c>
      <c r="AB42" s="131"/>
      <c r="AC42" s="17"/>
      <c r="AD42" s="64"/>
      <c r="AE42" s="141"/>
      <c r="AG42" s="60"/>
    </row>
    <row r="43" spans="1:34" ht="11.1" customHeight="1" x14ac:dyDescent="0.2">
      <c r="A43" s="130" t="s">
        <v>56</v>
      </c>
      <c r="B43" s="142"/>
      <c r="D43" s="142"/>
      <c r="F43" s="142"/>
      <c r="H43" s="142">
        <v>161188.49</v>
      </c>
      <c r="J43" s="143">
        <v>246627.6</v>
      </c>
      <c r="L43" s="144">
        <v>3984.6</v>
      </c>
      <c r="Z43" s="53">
        <f t="shared" si="0"/>
        <v>411800.68999999994</v>
      </c>
      <c r="AB43" s="142"/>
      <c r="AC43" s="17"/>
      <c r="AD43" s="64"/>
      <c r="AE43" s="141"/>
      <c r="AG43" s="60"/>
    </row>
    <row r="44" spans="1:34" ht="11.1" customHeight="1" x14ac:dyDescent="0.2">
      <c r="A44" s="130" t="s">
        <v>57</v>
      </c>
      <c r="B44" s="142"/>
      <c r="D44" s="142"/>
      <c r="F44" s="142"/>
      <c r="H44" s="142">
        <v>234300.26</v>
      </c>
      <c r="J44" s="143">
        <v>280339.43</v>
      </c>
      <c r="L44" s="144">
        <v>344873.10000000003</v>
      </c>
      <c r="Z44" s="53">
        <f t="shared" si="0"/>
        <v>859512.79</v>
      </c>
      <c r="AB44" s="142"/>
      <c r="AC44" s="17"/>
      <c r="AD44" s="64"/>
      <c r="AE44" s="141"/>
      <c r="AG44" s="60"/>
    </row>
    <row r="45" spans="1:34" ht="11.1" customHeight="1" x14ac:dyDescent="0.2">
      <c r="A45" s="130" t="s">
        <v>58</v>
      </c>
      <c r="B45" s="142"/>
      <c r="D45" s="145"/>
      <c r="F45" s="146"/>
      <c r="H45" s="145">
        <v>483.74</v>
      </c>
      <c r="J45" s="147">
        <v>17.27</v>
      </c>
      <c r="L45" s="148">
        <v>259.49</v>
      </c>
      <c r="Z45" s="53">
        <f t="shared" si="0"/>
        <v>760.5</v>
      </c>
      <c r="AB45" s="142"/>
      <c r="AC45" s="17"/>
      <c r="AD45" s="64"/>
      <c r="AE45" s="141"/>
      <c r="AG45" s="60"/>
      <c r="AH45" s="18"/>
    </row>
    <row r="46" spans="1:34" ht="12" customHeight="1" x14ac:dyDescent="0.2">
      <c r="A46" s="149" t="s">
        <v>59</v>
      </c>
      <c r="B46" s="79"/>
      <c r="C46" s="123"/>
      <c r="D46" s="79"/>
      <c r="E46" s="124"/>
      <c r="F46" s="79"/>
      <c r="G46" s="150"/>
      <c r="H46" s="79">
        <f>SUM(H42:H45)</f>
        <v>444879.57</v>
      </c>
      <c r="I46" s="125"/>
      <c r="J46" s="79">
        <f>SUM(J42:J45)</f>
        <v>573193.10000000009</v>
      </c>
      <c r="K46" s="125"/>
      <c r="L46" s="92">
        <f>SUM(L42:L45)</f>
        <v>374107.19</v>
      </c>
      <c r="M46" s="124"/>
      <c r="N46" s="79">
        <f>SUM(N11:N45)</f>
        <v>0</v>
      </c>
      <c r="O46" s="126"/>
      <c r="P46" s="79">
        <f>SUM(P11:P45)</f>
        <v>0</v>
      </c>
      <c r="Q46" s="32"/>
      <c r="R46" s="79">
        <f>SUM(R11:R45)</f>
        <v>0</v>
      </c>
      <c r="S46" s="127"/>
      <c r="T46" s="128">
        <f>SUM(T11:T45)</f>
        <v>0</v>
      </c>
      <c r="U46" s="79">
        <f>SUM(U11:U45)</f>
        <v>0</v>
      </c>
      <c r="V46" s="79">
        <f>SUM(V11:V45)</f>
        <v>0</v>
      </c>
      <c r="W46" s="37"/>
      <c r="X46" s="79">
        <f>SUM(X11:X45)</f>
        <v>0</v>
      </c>
      <c r="Y46" s="106"/>
      <c r="Z46" s="82">
        <f>SUM(Z42:Z45)</f>
        <v>1392179.8599999999</v>
      </c>
      <c r="AA46" s="107"/>
      <c r="AB46" s="84"/>
      <c r="AC46" s="102"/>
      <c r="AD46" s="108"/>
      <c r="AE46" s="59"/>
      <c r="AG46" s="18"/>
    </row>
    <row r="47" spans="1:34" ht="12" customHeight="1" x14ac:dyDescent="0.15">
      <c r="A47" s="151" t="s">
        <v>60</v>
      </c>
      <c r="B47" s="142"/>
      <c r="C47" s="17"/>
      <c r="D47" s="131"/>
      <c r="E47" s="17"/>
      <c r="F47" s="131"/>
      <c r="G47" s="17"/>
      <c r="H47" s="131">
        <v>20000</v>
      </c>
      <c r="I47" s="17"/>
      <c r="J47" s="131">
        <v>2036761.9</v>
      </c>
      <c r="K47" s="17"/>
      <c r="L47" s="131">
        <v>1452210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53">
        <f>+B47+D47+F47+H47+J47+L47+N47+P47+R47+U47+V47+X47</f>
        <v>3508971.9</v>
      </c>
      <c r="AA47" s="17"/>
      <c r="AB47" s="142"/>
      <c r="AC47" s="17"/>
      <c r="AD47" s="64"/>
      <c r="AE47" s="59"/>
    </row>
    <row r="48" spans="1:34" ht="12" customHeight="1" x14ac:dyDescent="0.15">
      <c r="A48" s="151" t="s">
        <v>61</v>
      </c>
      <c r="B48" s="145"/>
      <c r="C48" s="17"/>
      <c r="D48" s="145"/>
      <c r="E48" s="17"/>
      <c r="F48" s="145"/>
      <c r="G48" s="17"/>
      <c r="H48" s="145">
        <v>5450781.0499999998</v>
      </c>
      <c r="I48" s="17"/>
      <c r="J48" s="145">
        <v>70137.98</v>
      </c>
      <c r="K48" s="17"/>
      <c r="L48" s="145">
        <v>15136.85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53">
        <f>+B48+D48+F48+H48+J48+L48+N48+P48+R48+U48+V48+X48</f>
        <v>5536055.8799999999</v>
      </c>
      <c r="AA48" s="17"/>
      <c r="AB48" s="145"/>
      <c r="AC48" s="17"/>
      <c r="AD48" s="64"/>
      <c r="AE48" s="59"/>
    </row>
    <row r="49" spans="1:32" ht="12" customHeight="1" x14ac:dyDescent="0.2">
      <c r="A49" s="152" t="s">
        <v>62</v>
      </c>
      <c r="B49" s="93"/>
      <c r="C49" s="123"/>
      <c r="D49" s="93"/>
      <c r="E49" s="124"/>
      <c r="F49" s="93"/>
      <c r="G49" s="150"/>
      <c r="H49" s="93">
        <f>SUM(H47:H48)</f>
        <v>5470781.0499999998</v>
      </c>
      <c r="I49" s="125"/>
      <c r="J49" s="93">
        <f>SUM(J47:J48)</f>
        <v>2106899.88</v>
      </c>
      <c r="K49" s="125"/>
      <c r="L49" s="153">
        <f>SUM(L47:L48)</f>
        <v>1467346.85</v>
      </c>
      <c r="M49" s="124"/>
      <c r="N49" s="93"/>
      <c r="O49" s="126"/>
      <c r="P49" s="79"/>
      <c r="Q49" s="32"/>
      <c r="R49" s="80"/>
      <c r="S49" s="127"/>
      <c r="T49" s="154"/>
      <c r="U49" s="80"/>
      <c r="V49" s="80"/>
      <c r="W49" s="37"/>
      <c r="X49" s="80"/>
      <c r="Y49" s="129"/>
      <c r="Z49" s="155">
        <f>SUM(Z47:Z48)</f>
        <v>9045027.7799999993</v>
      </c>
      <c r="AA49" s="107"/>
      <c r="AB49" s="156"/>
      <c r="AC49" s="102"/>
      <c r="AD49" s="108"/>
      <c r="AE49" s="59"/>
    </row>
    <row r="50" spans="1:32" ht="12" customHeight="1" x14ac:dyDescent="0.2">
      <c r="A50" s="78" t="s">
        <v>63</v>
      </c>
      <c r="B50" s="156"/>
      <c r="C50" s="156"/>
      <c r="D50" s="156"/>
      <c r="E50" s="156"/>
      <c r="F50" s="156"/>
      <c r="G50" s="157"/>
      <c r="H50" s="156">
        <f t="shared" ref="H50:L50" si="3">H14+H18+H35+H41+H46+H49</f>
        <v>72957915.349999994</v>
      </c>
      <c r="I50" s="157"/>
      <c r="J50" s="156">
        <f t="shared" si="3"/>
        <v>57350813.590000004</v>
      </c>
      <c r="K50" s="157"/>
      <c r="L50" s="158">
        <f t="shared" si="3"/>
        <v>69413658.640000001</v>
      </c>
      <c r="M50" s="157"/>
      <c r="N50" s="156">
        <f>N14+N35+N41+N46</f>
        <v>0</v>
      </c>
      <c r="O50" s="159"/>
      <c r="P50" s="79">
        <f>P14+P35+P41+P46</f>
        <v>0</v>
      </c>
      <c r="Q50" s="32"/>
      <c r="R50" s="80">
        <f>R14+R35+R41+R46</f>
        <v>0</v>
      </c>
      <c r="S50" s="127"/>
      <c r="T50" s="160"/>
      <c r="U50" s="80">
        <f>+U14+U35+U41+U46</f>
        <v>0</v>
      </c>
      <c r="V50" s="80">
        <f>+V14+V35+V41+V46</f>
        <v>0</v>
      </c>
      <c r="W50" s="37"/>
      <c r="X50" s="80">
        <f>+X14+X35+X41+X46</f>
        <v>0</v>
      </c>
      <c r="Y50" s="129"/>
      <c r="Z50" s="84">
        <f>Z14+Z18+Z35+Z41+Z46+Z49</f>
        <v>199722387.58000001</v>
      </c>
      <c r="AA50" s="107"/>
      <c r="AB50" s="156"/>
      <c r="AC50" s="102"/>
      <c r="AD50" s="108"/>
      <c r="AE50" s="59"/>
    </row>
    <row r="51" spans="1:32" s="137" customFormat="1" ht="12" customHeight="1" x14ac:dyDescent="0.2">
      <c r="A51" s="44" t="s">
        <v>64</v>
      </c>
      <c r="B51" s="45"/>
      <c r="C51" s="161"/>
      <c r="D51" s="45"/>
      <c r="E51" s="162"/>
      <c r="F51" s="45"/>
      <c r="G51" s="162"/>
      <c r="H51" s="163">
        <f>62449362.2+10819519.83</f>
        <v>73268882.030000001</v>
      </c>
      <c r="I51" s="48"/>
      <c r="J51" s="163">
        <v>41582720.170000002</v>
      </c>
      <c r="K51" s="48"/>
      <c r="L51" s="49">
        <f>42715303.92+15589286.01</f>
        <v>58304589.93</v>
      </c>
      <c r="M51" s="162"/>
      <c r="N51" s="50"/>
      <c r="O51" s="164"/>
      <c r="P51" s="163"/>
      <c r="Q51" s="71"/>
      <c r="R51" s="50"/>
      <c r="S51" s="51"/>
      <c r="T51" s="51"/>
      <c r="U51" s="50"/>
      <c r="V51" s="50"/>
      <c r="W51" s="37"/>
      <c r="X51" s="50"/>
      <c r="Y51" s="55"/>
      <c r="Z51" s="53">
        <f t="shared" ref="Z51:Z75" si="4">+B51+D51+F51+H51+J51+L51+N51+P51+R51+U51+V51+X51</f>
        <v>173156192.13</v>
      </c>
      <c r="AA51" s="165"/>
      <c r="AB51" s="166"/>
      <c r="AC51" s="167"/>
      <c r="AD51" s="58"/>
      <c r="AE51" s="59"/>
      <c r="AF51" s="16"/>
    </row>
    <row r="52" spans="1:32" s="137" customFormat="1" ht="12" customHeight="1" x14ac:dyDescent="0.2">
      <c r="A52" s="168" t="s">
        <v>65</v>
      </c>
      <c r="B52" s="62"/>
      <c r="C52" s="161"/>
      <c r="D52" s="62"/>
      <c r="E52" s="162"/>
      <c r="F52" s="62"/>
      <c r="G52" s="162"/>
      <c r="H52" s="169">
        <f>2077572.99+2265828.7+682935.55</f>
        <v>5026337.24</v>
      </c>
      <c r="I52" s="48"/>
      <c r="J52" s="169">
        <v>1785727.57</v>
      </c>
      <c r="K52" s="48"/>
      <c r="L52" s="63">
        <f>2077572.99</f>
        <v>2077572.99</v>
      </c>
      <c r="M52" s="162"/>
      <c r="N52" s="53"/>
      <c r="O52" s="164"/>
      <c r="P52" s="169"/>
      <c r="Q52" s="71"/>
      <c r="R52" s="53"/>
      <c r="S52" s="51"/>
      <c r="T52" s="51"/>
      <c r="U52" s="53"/>
      <c r="V52" s="53"/>
      <c r="W52" s="37"/>
      <c r="X52" s="53"/>
      <c r="Y52" s="55"/>
      <c r="Z52" s="53">
        <f t="shared" si="4"/>
        <v>8889637.8000000007</v>
      </c>
      <c r="AA52" s="165"/>
      <c r="AB52" s="170"/>
      <c r="AC52" s="171"/>
      <c r="AD52" s="172"/>
      <c r="AE52" s="59"/>
      <c r="AF52" s="16"/>
    </row>
    <row r="53" spans="1:32" s="137" customFormat="1" ht="12" customHeight="1" x14ac:dyDescent="0.2">
      <c r="A53" s="61" t="s">
        <v>66</v>
      </c>
      <c r="B53" s="62"/>
      <c r="C53" s="161"/>
      <c r="D53" s="62"/>
      <c r="E53" s="162"/>
      <c r="F53" s="62"/>
      <c r="G53" s="162"/>
      <c r="H53" s="169">
        <v>9141.19</v>
      </c>
      <c r="I53" s="48"/>
      <c r="J53" s="169">
        <v>15146.3</v>
      </c>
      <c r="K53" s="48"/>
      <c r="L53" s="63">
        <v>13102.32</v>
      </c>
      <c r="M53" s="162"/>
      <c r="N53" s="53"/>
      <c r="O53" s="164"/>
      <c r="P53" s="169"/>
      <c r="Q53" s="71"/>
      <c r="R53" s="53"/>
      <c r="S53" s="51"/>
      <c r="T53" s="51"/>
      <c r="U53" s="53"/>
      <c r="V53" s="53"/>
      <c r="W53" s="37"/>
      <c r="X53" s="53"/>
      <c r="Y53" s="55"/>
      <c r="Z53" s="53">
        <f t="shared" si="4"/>
        <v>37389.81</v>
      </c>
      <c r="AA53" s="165"/>
      <c r="AB53" s="170"/>
      <c r="AC53" s="171"/>
      <c r="AD53" s="172"/>
      <c r="AE53" s="59"/>
      <c r="AF53" s="16"/>
    </row>
    <row r="54" spans="1:32" s="137" customFormat="1" ht="12" customHeight="1" x14ac:dyDescent="0.2">
      <c r="A54" s="61" t="s">
        <v>67</v>
      </c>
      <c r="B54" s="62"/>
      <c r="C54" s="161"/>
      <c r="D54" s="62"/>
      <c r="E54" s="162"/>
      <c r="F54" s="62"/>
      <c r="G54" s="162"/>
      <c r="H54" s="169">
        <f>3298617.93+15468217.21</f>
        <v>18766835.140000001</v>
      </c>
      <c r="I54" s="48"/>
      <c r="J54" s="169">
        <v>9913368.3300000001</v>
      </c>
      <c r="K54" s="48"/>
      <c r="L54" s="63">
        <f>8493660.34+4752125.97</f>
        <v>13245786.309999999</v>
      </c>
      <c r="M54" s="162"/>
      <c r="N54" s="53"/>
      <c r="O54" s="164"/>
      <c r="P54" s="169"/>
      <c r="Q54" s="71"/>
      <c r="R54" s="53"/>
      <c r="S54" s="51"/>
      <c r="T54" s="51"/>
      <c r="U54" s="53"/>
      <c r="V54" s="53"/>
      <c r="W54" s="37"/>
      <c r="X54" s="53"/>
      <c r="Y54" s="55"/>
      <c r="Z54" s="53">
        <f t="shared" si="4"/>
        <v>41925989.780000001</v>
      </c>
      <c r="AA54" s="165"/>
      <c r="AB54" s="170"/>
      <c r="AC54" s="171"/>
      <c r="AD54" s="172"/>
      <c r="AE54" s="59"/>
      <c r="AF54" s="16"/>
    </row>
    <row r="55" spans="1:32" s="137" customFormat="1" ht="12" customHeight="1" x14ac:dyDescent="0.15">
      <c r="A55" s="89" t="s">
        <v>68</v>
      </c>
      <c r="B55" s="62"/>
      <c r="C55" s="161"/>
      <c r="D55" s="62"/>
      <c r="E55" s="162"/>
      <c r="F55" s="62"/>
      <c r="G55" s="162"/>
      <c r="H55" s="169">
        <v>8599117.8599999994</v>
      </c>
      <c r="I55" s="48"/>
      <c r="J55" s="169">
        <v>10550372.4</v>
      </c>
      <c r="K55" s="48"/>
      <c r="L55" s="63">
        <v>9170069.1799999997</v>
      </c>
      <c r="M55" s="162"/>
      <c r="N55" s="53"/>
      <c r="O55" s="164"/>
      <c r="P55" s="169"/>
      <c r="Q55" s="173"/>
      <c r="R55" s="53"/>
      <c r="S55" s="51"/>
      <c r="T55" s="51"/>
      <c r="U55" s="53"/>
      <c r="V55" s="53"/>
      <c r="W55" s="37"/>
      <c r="X55" s="53"/>
      <c r="Y55" s="55"/>
      <c r="Z55" s="53">
        <f t="shared" si="4"/>
        <v>28319559.439999998</v>
      </c>
      <c r="AA55" s="165"/>
      <c r="AB55" s="170"/>
      <c r="AC55" s="171"/>
      <c r="AD55" s="172"/>
      <c r="AE55" s="59"/>
      <c r="AF55" s="16"/>
    </row>
    <row r="56" spans="1:32" s="137" customFormat="1" ht="12" customHeight="1" x14ac:dyDescent="0.15">
      <c r="A56" s="61" t="s">
        <v>69</v>
      </c>
      <c r="B56" s="62"/>
      <c r="C56" s="161"/>
      <c r="D56" s="62"/>
      <c r="E56" s="162"/>
      <c r="F56" s="62"/>
      <c r="G56" s="162"/>
      <c r="H56" s="169">
        <v>1210883.75</v>
      </c>
      <c r="I56" s="48"/>
      <c r="J56" s="169">
        <v>880078.91999999993</v>
      </c>
      <c r="K56" s="48"/>
      <c r="L56" s="63">
        <f>1079786.73-542438.63</f>
        <v>537348.1</v>
      </c>
      <c r="M56" s="162"/>
      <c r="N56" s="53"/>
      <c r="O56" s="164"/>
      <c r="P56" s="169"/>
      <c r="Q56" s="173"/>
      <c r="R56" s="53"/>
      <c r="S56" s="51"/>
      <c r="T56" s="51"/>
      <c r="U56" s="53"/>
      <c r="V56" s="53"/>
      <c r="W56" s="37"/>
      <c r="X56" s="53"/>
      <c r="Y56" s="55"/>
      <c r="Z56" s="53">
        <f t="shared" si="4"/>
        <v>2628310.77</v>
      </c>
      <c r="AA56" s="165"/>
      <c r="AB56" s="170"/>
      <c r="AC56" s="171"/>
      <c r="AD56" s="172"/>
      <c r="AE56" s="59"/>
      <c r="AF56" s="16"/>
    </row>
    <row r="57" spans="1:32" s="137" customFormat="1" ht="12" customHeight="1" x14ac:dyDescent="0.15">
      <c r="A57" s="61" t="s">
        <v>70</v>
      </c>
      <c r="B57" s="62"/>
      <c r="C57" s="161"/>
      <c r="D57" s="62"/>
      <c r="E57" s="162"/>
      <c r="F57" s="62"/>
      <c r="G57" s="162"/>
      <c r="H57" s="169">
        <f>776256.13+2314191.64+9457.51+28194.95</f>
        <v>3128100.23</v>
      </c>
      <c r="I57" s="48"/>
      <c r="J57" s="169">
        <v>3418274.7399999998</v>
      </c>
      <c r="K57" s="48"/>
      <c r="L57" s="63">
        <f>809323.79+2412773.68+5469.84+16306.8</f>
        <v>3243874.11</v>
      </c>
      <c r="M57" s="162"/>
      <c r="N57" s="53"/>
      <c r="O57" s="164"/>
      <c r="P57" s="169"/>
      <c r="Q57" s="173"/>
      <c r="R57" s="53"/>
      <c r="S57" s="51"/>
      <c r="T57" s="51"/>
      <c r="U57" s="53"/>
      <c r="V57" s="53"/>
      <c r="W57" s="37"/>
      <c r="X57" s="53"/>
      <c r="Y57" s="55"/>
      <c r="Z57" s="53">
        <f t="shared" si="4"/>
        <v>9790249.0800000001</v>
      </c>
      <c r="AA57" s="165"/>
      <c r="AB57" s="170"/>
      <c r="AC57" s="171"/>
      <c r="AD57" s="172"/>
      <c r="AE57" s="59"/>
      <c r="AF57" s="16"/>
    </row>
    <row r="58" spans="1:32" s="137" customFormat="1" ht="12" customHeight="1" x14ac:dyDescent="0.2">
      <c r="A58" s="61" t="s">
        <v>71</v>
      </c>
      <c r="B58" s="62"/>
      <c r="C58" s="161"/>
      <c r="D58" s="62"/>
      <c r="E58" s="162"/>
      <c r="F58" s="62"/>
      <c r="G58" s="162"/>
      <c r="H58" s="169">
        <v>958204.3</v>
      </c>
      <c r="I58" s="174"/>
      <c r="J58" s="169">
        <v>1050115.72</v>
      </c>
      <c r="K58" s="48"/>
      <c r="L58" s="63">
        <v>1034470.67</v>
      </c>
      <c r="M58" s="162"/>
      <c r="N58" s="53"/>
      <c r="O58" s="164"/>
      <c r="P58" s="169"/>
      <c r="Q58" s="174"/>
      <c r="R58" s="53"/>
      <c r="S58" s="174"/>
      <c r="T58" s="174"/>
      <c r="U58" s="53"/>
      <c r="V58" s="53"/>
      <c r="W58" s="37"/>
      <c r="X58" s="53"/>
      <c r="Y58" s="55"/>
      <c r="Z58" s="53">
        <f t="shared" si="4"/>
        <v>3042790.69</v>
      </c>
      <c r="AA58" s="165"/>
      <c r="AB58" s="170"/>
      <c r="AC58" s="171"/>
      <c r="AD58" s="172"/>
      <c r="AE58" s="59"/>
      <c r="AF58" s="16"/>
    </row>
    <row r="59" spans="1:32" s="137" customFormat="1" ht="12" customHeight="1" x14ac:dyDescent="0.15">
      <c r="A59" s="130" t="s">
        <v>72</v>
      </c>
      <c r="B59" s="62"/>
      <c r="C59" s="161"/>
      <c r="D59" s="62"/>
      <c r="E59" s="162"/>
      <c r="F59" s="62"/>
      <c r="G59" s="162"/>
      <c r="H59" s="175">
        <v>0</v>
      </c>
      <c r="I59" s="48"/>
      <c r="J59" s="175">
        <v>0</v>
      </c>
      <c r="K59" s="48"/>
      <c r="L59" s="53">
        <v>0</v>
      </c>
      <c r="M59" s="162"/>
      <c r="N59" s="53"/>
      <c r="O59" s="164"/>
      <c r="P59" s="175"/>
      <c r="Q59" s="173"/>
      <c r="R59" s="75"/>
      <c r="S59" s="51"/>
      <c r="T59" s="51"/>
      <c r="U59" s="75"/>
      <c r="V59" s="53"/>
      <c r="W59" s="37"/>
      <c r="X59" s="53"/>
      <c r="Y59" s="55"/>
      <c r="Z59" s="53">
        <f t="shared" si="4"/>
        <v>0</v>
      </c>
      <c r="AA59" s="165"/>
      <c r="AB59" s="170"/>
      <c r="AC59" s="171"/>
      <c r="AD59" s="172"/>
      <c r="AE59" s="59"/>
      <c r="AF59" s="16"/>
    </row>
    <row r="60" spans="1:32" s="137" customFormat="1" ht="12" customHeight="1" x14ac:dyDescent="0.2">
      <c r="A60" s="176" t="s">
        <v>73</v>
      </c>
      <c r="B60" s="177"/>
      <c r="C60" s="178"/>
      <c r="D60" s="177"/>
      <c r="E60" s="124"/>
      <c r="F60" s="177"/>
      <c r="G60" s="124"/>
      <c r="H60" s="179">
        <f>SUM(H51:H59)</f>
        <v>110967501.73999999</v>
      </c>
      <c r="I60" s="125"/>
      <c r="J60" s="179">
        <f>SUM(J51:J59)</f>
        <v>69195804.149999991</v>
      </c>
      <c r="K60" s="125"/>
      <c r="L60" s="92">
        <f>SUM(L51:L59)</f>
        <v>87626813.609999985</v>
      </c>
      <c r="M60" s="124"/>
      <c r="N60" s="79">
        <f>SUM(N51:N59)</f>
        <v>0</v>
      </c>
      <c r="O60" s="126"/>
      <c r="P60" s="179">
        <f>SUM(P51:P59)</f>
        <v>0</v>
      </c>
      <c r="Q60" s="32"/>
      <c r="R60" s="79">
        <f>SUM(R51:R59)</f>
        <v>0</v>
      </c>
      <c r="S60" s="127"/>
      <c r="T60" s="127"/>
      <c r="U60" s="79">
        <f>SUM(U51:U59)</f>
        <v>0</v>
      </c>
      <c r="V60" s="179">
        <f>SUM(V51:V59)</f>
        <v>0</v>
      </c>
      <c r="W60" s="54"/>
      <c r="X60" s="179">
        <f>SUM(X51:X59)</f>
        <v>0</v>
      </c>
      <c r="Y60" s="180"/>
      <c r="Z60" s="82">
        <f>SUM(Z51:Z59)</f>
        <v>267790119.50000003</v>
      </c>
      <c r="AA60" s="181"/>
      <c r="AB60" s="156"/>
      <c r="AC60" s="182"/>
      <c r="AD60" s="183"/>
      <c r="AE60" s="184"/>
      <c r="AF60" s="16"/>
    </row>
    <row r="61" spans="1:32" ht="11.1" customHeight="1" x14ac:dyDescent="0.15">
      <c r="A61" s="185" t="s">
        <v>74</v>
      </c>
      <c r="B61" s="45"/>
      <c r="C61" s="186"/>
      <c r="D61" s="45"/>
      <c r="E61" s="187"/>
      <c r="F61" s="45"/>
      <c r="G61" s="187"/>
      <c r="H61" s="62">
        <v>37838046</v>
      </c>
      <c r="I61" s="188"/>
      <c r="J61" s="62">
        <v>37838046</v>
      </c>
      <c r="K61" s="188"/>
      <c r="L61" s="53">
        <v>37838046</v>
      </c>
      <c r="M61" s="187"/>
      <c r="N61" s="53"/>
      <c r="O61" s="189"/>
      <c r="P61" s="169"/>
      <c r="Q61" s="190"/>
      <c r="R61" s="50"/>
      <c r="S61" s="191"/>
      <c r="T61" s="192"/>
      <c r="U61" s="50"/>
      <c r="V61" s="50"/>
      <c r="W61" s="51"/>
      <c r="X61" s="50"/>
      <c r="Y61" s="55"/>
      <c r="Z61" s="53">
        <f t="shared" si="4"/>
        <v>113514138</v>
      </c>
      <c r="AA61" s="193"/>
      <c r="AB61" s="45"/>
      <c r="AC61" s="194"/>
      <c r="AD61" s="195"/>
      <c r="AE61" s="59"/>
    </row>
    <row r="62" spans="1:32" ht="11.1" customHeight="1" x14ac:dyDescent="0.15">
      <c r="A62" s="130" t="s">
        <v>75</v>
      </c>
      <c r="B62" s="62"/>
      <c r="C62" s="161"/>
      <c r="D62" s="62"/>
      <c r="E62" s="162"/>
      <c r="F62" s="62"/>
      <c r="G62" s="162"/>
      <c r="H62" s="62">
        <v>7429779</v>
      </c>
      <c r="I62" s="48"/>
      <c r="J62" s="62">
        <v>7429779</v>
      </c>
      <c r="K62" s="48"/>
      <c r="L62" s="53">
        <v>7429779</v>
      </c>
      <c r="M62" s="162"/>
      <c r="N62" s="53"/>
      <c r="O62" s="164"/>
      <c r="P62" s="169"/>
      <c r="Q62" s="173"/>
      <c r="R62" s="53"/>
      <c r="S62" s="51"/>
      <c r="T62" s="52"/>
      <c r="U62" s="53"/>
      <c r="V62" s="53"/>
      <c r="W62" s="51"/>
      <c r="X62" s="53"/>
      <c r="Y62" s="55"/>
      <c r="Z62" s="53">
        <f t="shared" si="4"/>
        <v>22289337</v>
      </c>
      <c r="AA62" s="165"/>
      <c r="AB62" s="62"/>
      <c r="AC62" s="196"/>
      <c r="AD62" s="172"/>
      <c r="AE62" s="59"/>
    </row>
    <row r="63" spans="1:32" ht="11.1" customHeight="1" x14ac:dyDescent="0.15">
      <c r="A63" s="130" t="s">
        <v>76</v>
      </c>
      <c r="B63" s="62"/>
      <c r="C63" s="161"/>
      <c r="D63" s="62"/>
      <c r="E63" s="162"/>
      <c r="F63" s="62"/>
      <c r="G63" s="162"/>
      <c r="H63" s="62">
        <v>0</v>
      </c>
      <c r="I63" s="48"/>
      <c r="J63" s="62">
        <v>0</v>
      </c>
      <c r="K63" s="48"/>
      <c r="L63" s="53">
        <v>0</v>
      </c>
      <c r="M63" s="162"/>
      <c r="N63" s="53"/>
      <c r="O63" s="164"/>
      <c r="P63" s="169"/>
      <c r="Q63" s="173"/>
      <c r="R63" s="53"/>
      <c r="S63" s="51"/>
      <c r="T63" s="52"/>
      <c r="U63" s="53"/>
      <c r="V63" s="53"/>
      <c r="W63" s="51"/>
      <c r="X63" s="53"/>
      <c r="Y63" s="55"/>
      <c r="Z63" s="53">
        <f t="shared" si="4"/>
        <v>0</v>
      </c>
      <c r="AA63" s="165"/>
      <c r="AB63" s="62"/>
      <c r="AC63" s="196"/>
      <c r="AD63" s="172"/>
      <c r="AE63" s="59"/>
    </row>
    <row r="64" spans="1:32" ht="11.1" hidden="1" customHeight="1" x14ac:dyDescent="0.15">
      <c r="A64" s="130" t="s">
        <v>77</v>
      </c>
      <c r="B64" s="62"/>
      <c r="C64" s="161"/>
      <c r="D64" s="62"/>
      <c r="E64" s="162"/>
      <c r="F64" s="62"/>
      <c r="G64" s="162"/>
      <c r="H64" s="62"/>
      <c r="I64" s="48"/>
      <c r="J64" s="62"/>
      <c r="K64" s="48"/>
      <c r="L64" s="53"/>
      <c r="M64" s="162"/>
      <c r="N64" s="53"/>
      <c r="O64" s="164"/>
      <c r="P64" s="169"/>
      <c r="Q64" s="173"/>
      <c r="R64" s="53"/>
      <c r="S64" s="51"/>
      <c r="T64" s="52"/>
      <c r="U64" s="53"/>
      <c r="V64" s="53"/>
      <c r="W64" s="51"/>
      <c r="X64" s="53"/>
      <c r="Y64" s="55"/>
      <c r="Z64" s="53">
        <f t="shared" si="4"/>
        <v>0</v>
      </c>
      <c r="AA64" s="165"/>
      <c r="AB64" s="62"/>
      <c r="AC64" s="196"/>
      <c r="AD64" s="172"/>
      <c r="AE64" s="59"/>
    </row>
    <row r="65" spans="1:33" ht="11.1" customHeight="1" x14ac:dyDescent="0.15">
      <c r="A65" s="130" t="s">
        <v>78</v>
      </c>
      <c r="B65" s="62"/>
      <c r="C65" s="161"/>
      <c r="D65" s="62"/>
      <c r="E65" s="162"/>
      <c r="F65" s="62"/>
      <c r="G65" s="162"/>
      <c r="H65" s="62">
        <v>1148102</v>
      </c>
      <c r="I65" s="48"/>
      <c r="J65" s="62">
        <v>144060</v>
      </c>
      <c r="K65" s="48"/>
      <c r="L65" s="53">
        <v>412517</v>
      </c>
      <c r="M65" s="162"/>
      <c r="N65" s="53"/>
      <c r="O65" s="164"/>
      <c r="P65" s="169"/>
      <c r="Q65" s="173"/>
      <c r="R65" s="53"/>
      <c r="S65" s="51"/>
      <c r="T65" s="52"/>
      <c r="U65" s="53"/>
      <c r="V65" s="53"/>
      <c r="W65" s="51"/>
      <c r="X65" s="53"/>
      <c r="Y65" s="55"/>
      <c r="Z65" s="53">
        <f t="shared" si="4"/>
        <v>1704679</v>
      </c>
      <c r="AA65" s="165"/>
      <c r="AB65" s="62"/>
      <c r="AC65" s="196"/>
      <c r="AD65" s="172"/>
      <c r="AE65" s="59"/>
    </row>
    <row r="66" spans="1:33" ht="11.1" hidden="1" customHeight="1" x14ac:dyDescent="0.15">
      <c r="A66" s="130" t="s">
        <v>79</v>
      </c>
      <c r="B66" s="62"/>
      <c r="C66" s="161"/>
      <c r="D66" s="62"/>
      <c r="E66" s="162"/>
      <c r="F66" s="62"/>
      <c r="G66" s="162"/>
      <c r="H66" s="62"/>
      <c r="I66" s="48"/>
      <c r="J66" s="62"/>
      <c r="K66" s="48"/>
      <c r="L66" s="53"/>
      <c r="M66" s="162"/>
      <c r="N66" s="53"/>
      <c r="O66" s="164"/>
      <c r="P66" s="169"/>
      <c r="Q66" s="173"/>
      <c r="R66" s="53"/>
      <c r="S66" s="51"/>
      <c r="T66" s="52"/>
      <c r="U66" s="53"/>
      <c r="V66" s="53"/>
      <c r="W66" s="51"/>
      <c r="X66" s="53"/>
      <c r="Y66" s="55"/>
      <c r="Z66" s="53">
        <f t="shared" si="4"/>
        <v>0</v>
      </c>
      <c r="AA66" s="165"/>
      <c r="AB66" s="62"/>
      <c r="AC66" s="196"/>
      <c r="AD66" s="172"/>
      <c r="AE66" s="59"/>
    </row>
    <row r="67" spans="1:33" ht="11.1" hidden="1" customHeight="1" x14ac:dyDescent="0.15">
      <c r="A67" s="130" t="s">
        <v>80</v>
      </c>
      <c r="B67" s="62"/>
      <c r="C67" s="161"/>
      <c r="D67" s="62"/>
      <c r="E67" s="162"/>
      <c r="F67" s="62"/>
      <c r="G67" s="162"/>
      <c r="H67" s="62"/>
      <c r="I67" s="48"/>
      <c r="J67" s="62"/>
      <c r="K67" s="48"/>
      <c r="L67" s="53"/>
      <c r="M67" s="162"/>
      <c r="N67" s="53"/>
      <c r="O67" s="164"/>
      <c r="P67" s="169"/>
      <c r="Q67" s="173"/>
      <c r="R67" s="53"/>
      <c r="S67" s="51"/>
      <c r="T67" s="52"/>
      <c r="U67" s="53"/>
      <c r="V67" s="53"/>
      <c r="W67" s="51"/>
      <c r="X67" s="53"/>
      <c r="Y67" s="55"/>
      <c r="Z67" s="53">
        <f t="shared" si="4"/>
        <v>0</v>
      </c>
      <c r="AA67" s="165"/>
      <c r="AB67" s="62"/>
      <c r="AC67" s="196"/>
      <c r="AD67" s="172"/>
      <c r="AE67" s="59"/>
    </row>
    <row r="68" spans="1:33" ht="11.1" hidden="1" customHeight="1" x14ac:dyDescent="0.15">
      <c r="A68" s="130" t="s">
        <v>81</v>
      </c>
      <c r="B68" s="62"/>
      <c r="C68" s="161"/>
      <c r="D68" s="62"/>
      <c r="E68" s="162"/>
      <c r="F68" s="62"/>
      <c r="G68" s="162"/>
      <c r="H68" s="62"/>
      <c r="I68" s="48"/>
      <c r="J68" s="62"/>
      <c r="K68" s="48"/>
      <c r="L68" s="53"/>
      <c r="M68" s="162"/>
      <c r="N68" s="53"/>
      <c r="O68" s="164"/>
      <c r="P68" s="169"/>
      <c r="Q68" s="173"/>
      <c r="R68" s="53"/>
      <c r="S68" s="51"/>
      <c r="T68" s="52"/>
      <c r="U68" s="53"/>
      <c r="V68" s="53"/>
      <c r="W68" s="51"/>
      <c r="X68" s="53"/>
      <c r="Y68" s="55"/>
      <c r="Z68" s="53">
        <f t="shared" si="4"/>
        <v>0</v>
      </c>
      <c r="AA68" s="165"/>
      <c r="AB68" s="62"/>
      <c r="AC68" s="196"/>
      <c r="AD68" s="172"/>
      <c r="AE68" s="59"/>
    </row>
    <row r="69" spans="1:33" ht="11.1" hidden="1" customHeight="1" x14ac:dyDescent="0.15">
      <c r="A69" s="130" t="s">
        <v>82</v>
      </c>
      <c r="B69" s="62"/>
      <c r="C69" s="161"/>
      <c r="D69" s="62"/>
      <c r="E69" s="162"/>
      <c r="F69" s="62"/>
      <c r="G69" s="162"/>
      <c r="H69" s="62"/>
      <c r="I69" s="48"/>
      <c r="J69" s="62"/>
      <c r="K69" s="48"/>
      <c r="L69" s="53"/>
      <c r="M69" s="162"/>
      <c r="N69" s="53"/>
      <c r="O69" s="164"/>
      <c r="P69" s="169"/>
      <c r="Q69" s="173"/>
      <c r="R69" s="53"/>
      <c r="S69" s="51"/>
      <c r="T69" s="52"/>
      <c r="U69" s="53"/>
      <c r="V69" s="53"/>
      <c r="W69" s="51"/>
      <c r="X69" s="53"/>
      <c r="Y69" s="55"/>
      <c r="Z69" s="53">
        <f t="shared" si="4"/>
        <v>0</v>
      </c>
      <c r="AA69" s="165"/>
      <c r="AB69" s="62"/>
      <c r="AC69" s="196"/>
      <c r="AD69" s="172"/>
      <c r="AE69" s="59"/>
    </row>
    <row r="70" spans="1:33" ht="11.1" hidden="1" customHeight="1" x14ac:dyDescent="0.15">
      <c r="A70" s="130" t="s">
        <v>83</v>
      </c>
      <c r="B70" s="62"/>
      <c r="C70" s="161"/>
      <c r="D70" s="62"/>
      <c r="E70" s="162"/>
      <c r="F70" s="62"/>
      <c r="G70" s="162"/>
      <c r="H70" s="62"/>
      <c r="I70" s="48"/>
      <c r="J70" s="62"/>
      <c r="K70" s="48"/>
      <c r="L70" s="53"/>
      <c r="M70" s="162"/>
      <c r="N70" s="53"/>
      <c r="O70" s="164"/>
      <c r="P70" s="169"/>
      <c r="Q70" s="173"/>
      <c r="R70" s="53"/>
      <c r="S70" s="51"/>
      <c r="T70" s="52"/>
      <c r="U70" s="53"/>
      <c r="V70" s="53"/>
      <c r="W70" s="51"/>
      <c r="X70" s="53"/>
      <c r="Y70" s="55"/>
      <c r="Z70" s="53">
        <f t="shared" si="4"/>
        <v>0</v>
      </c>
      <c r="AA70" s="165"/>
      <c r="AB70" s="62"/>
      <c r="AC70" s="196"/>
      <c r="AD70" s="172"/>
      <c r="AE70" s="59"/>
    </row>
    <row r="71" spans="1:33" ht="11.1" customHeight="1" x14ac:dyDescent="0.15">
      <c r="A71" s="130" t="s">
        <v>84</v>
      </c>
      <c r="B71" s="62"/>
      <c r="C71" s="161"/>
      <c r="D71" s="62"/>
      <c r="E71" s="162"/>
      <c r="F71" s="62"/>
      <c r="G71" s="162"/>
      <c r="H71" s="62">
        <v>25563265.079999998</v>
      </c>
      <c r="I71" s="48"/>
      <c r="J71" s="62">
        <v>0</v>
      </c>
      <c r="K71" s="48"/>
      <c r="L71" s="53">
        <v>0</v>
      </c>
      <c r="M71" s="162"/>
      <c r="N71" s="53"/>
      <c r="O71" s="164"/>
      <c r="P71" s="169"/>
      <c r="Q71" s="173"/>
      <c r="R71" s="53"/>
      <c r="S71" s="51"/>
      <c r="T71" s="52"/>
      <c r="U71" s="53"/>
      <c r="V71" s="53"/>
      <c r="W71" s="51"/>
      <c r="X71" s="53"/>
      <c r="Y71" s="55"/>
      <c r="Z71" s="53">
        <f t="shared" si="4"/>
        <v>25563265.079999998</v>
      </c>
      <c r="AA71" s="165"/>
      <c r="AB71" s="62"/>
      <c r="AC71" s="196"/>
      <c r="AD71" s="172"/>
      <c r="AE71" s="59"/>
    </row>
    <row r="72" spans="1:33" ht="11.1" customHeight="1" x14ac:dyDescent="0.15">
      <c r="A72" s="130" t="s">
        <v>85</v>
      </c>
      <c r="B72" s="62"/>
      <c r="C72" s="161"/>
      <c r="D72" s="62"/>
      <c r="E72" s="162"/>
      <c r="F72" s="62"/>
      <c r="G72" s="162"/>
      <c r="H72" s="62">
        <v>0</v>
      </c>
      <c r="I72" s="48"/>
      <c r="J72" s="62">
        <v>14347136</v>
      </c>
      <c r="K72" s="48"/>
      <c r="L72" s="53">
        <v>0</v>
      </c>
      <c r="M72" s="162"/>
      <c r="N72" s="53"/>
      <c r="O72" s="164"/>
      <c r="P72" s="169"/>
      <c r="Q72" s="173"/>
      <c r="R72" s="53"/>
      <c r="S72" s="51"/>
      <c r="T72" s="52"/>
      <c r="U72" s="53"/>
      <c r="V72" s="53"/>
      <c r="W72" s="51"/>
      <c r="X72" s="53"/>
      <c r="Y72" s="55"/>
      <c r="Z72" s="53">
        <f t="shared" si="4"/>
        <v>14347136</v>
      </c>
      <c r="AA72" s="165"/>
      <c r="AB72" s="62"/>
      <c r="AC72" s="196"/>
      <c r="AD72" s="172"/>
      <c r="AE72" s="59"/>
    </row>
    <row r="73" spans="1:33" ht="11.1" customHeight="1" x14ac:dyDescent="0.15">
      <c r="A73" s="130" t="s">
        <v>86</v>
      </c>
      <c r="B73" s="62"/>
      <c r="C73" s="161"/>
      <c r="D73" s="62"/>
      <c r="E73" s="162"/>
      <c r="F73" s="62"/>
      <c r="G73" s="162"/>
      <c r="H73" s="62">
        <v>86678.77</v>
      </c>
      <c r="I73" s="48"/>
      <c r="J73" s="62">
        <v>-1000</v>
      </c>
      <c r="K73" s="48"/>
      <c r="L73" s="75">
        <v>0</v>
      </c>
      <c r="M73" s="162"/>
      <c r="N73" s="53"/>
      <c r="O73" s="164"/>
      <c r="P73" s="175"/>
      <c r="Q73" s="173"/>
      <c r="R73" s="53"/>
      <c r="S73" s="51"/>
      <c r="T73" s="52"/>
      <c r="U73" s="75"/>
      <c r="V73" s="53"/>
      <c r="W73" s="51"/>
      <c r="X73" s="53"/>
      <c r="Y73" s="55"/>
      <c r="Z73" s="53">
        <f t="shared" si="4"/>
        <v>85678.77</v>
      </c>
      <c r="AA73" s="165"/>
      <c r="AB73" s="62"/>
      <c r="AC73" s="196"/>
      <c r="AD73" s="172"/>
      <c r="AE73" s="59"/>
    </row>
    <row r="74" spans="1:33" ht="11.1" hidden="1" customHeight="1" x14ac:dyDescent="0.15">
      <c r="A74" s="197" t="s">
        <v>87</v>
      </c>
      <c r="B74" s="74"/>
      <c r="C74" s="161"/>
      <c r="D74" s="74"/>
      <c r="E74" s="162"/>
      <c r="F74" s="74"/>
      <c r="G74" s="162"/>
      <c r="H74" s="74">
        <v>0</v>
      </c>
      <c r="I74" s="48"/>
      <c r="J74" s="74">
        <v>0</v>
      </c>
      <c r="K74" s="48"/>
      <c r="L74" s="75">
        <v>0</v>
      </c>
      <c r="M74" s="162"/>
      <c r="N74" s="53">
        <v>0</v>
      </c>
      <c r="O74" s="164"/>
      <c r="P74" s="198">
        <v>0</v>
      </c>
      <c r="Q74" s="173"/>
      <c r="R74" s="199">
        <v>0</v>
      </c>
      <c r="S74" s="51"/>
      <c r="T74" s="52"/>
      <c r="U74" s="199">
        <v>0</v>
      </c>
      <c r="V74" s="53">
        <v>0</v>
      </c>
      <c r="W74" s="51"/>
      <c r="X74" s="53">
        <v>0</v>
      </c>
      <c r="Y74" s="55">
        <f t="shared" ref="Y74" si="5">SUM(U74:X74)</f>
        <v>0</v>
      </c>
      <c r="Z74" s="53">
        <f t="shared" si="4"/>
        <v>0</v>
      </c>
      <c r="AA74" s="165"/>
      <c r="AB74" s="62"/>
      <c r="AC74" s="196"/>
      <c r="AD74" s="172"/>
      <c r="AE74" s="59"/>
      <c r="AG74" s="17" t="s">
        <v>48</v>
      </c>
    </row>
    <row r="75" spans="1:33" ht="12" customHeight="1" x14ac:dyDescent="0.2">
      <c r="A75" s="78" t="s">
        <v>88</v>
      </c>
      <c r="B75" s="177"/>
      <c r="C75" s="161"/>
      <c r="D75" s="200"/>
      <c r="E75" s="124"/>
      <c r="F75" s="177"/>
      <c r="G75" s="124"/>
      <c r="H75" s="177">
        <f>SUM(H61:H73)</f>
        <v>72065870.849999994</v>
      </c>
      <c r="I75" s="125"/>
      <c r="J75" s="177">
        <f>SUM(J61:J74)</f>
        <v>59758021</v>
      </c>
      <c r="K75" s="125"/>
      <c r="L75" s="201">
        <f>SUM(L61:L73)</f>
        <v>45680342</v>
      </c>
      <c r="M75" s="124"/>
      <c r="N75" s="84">
        <f>SUM(N61:N74)</f>
        <v>0</v>
      </c>
      <c r="O75" s="126"/>
      <c r="P75" s="202">
        <f>SUM(P61:P74)</f>
        <v>0</v>
      </c>
      <c r="Q75" s="32"/>
      <c r="R75" s="79">
        <f>SUM(R61:R73)</f>
        <v>0</v>
      </c>
      <c r="S75" s="127"/>
      <c r="T75" s="127"/>
      <c r="U75" s="80">
        <f>SUM(U61:U74)</f>
        <v>0</v>
      </c>
      <c r="V75" s="177">
        <f>SUM(V61:V74)</f>
        <v>0</v>
      </c>
      <c r="W75" s="54"/>
      <c r="X75" s="177">
        <f>SUM(X61:X74)</f>
        <v>0</v>
      </c>
      <c r="Y75" s="55"/>
      <c r="Z75" s="82">
        <f t="shared" si="4"/>
        <v>177504233.84999999</v>
      </c>
      <c r="AA75" s="165"/>
      <c r="AB75" s="84"/>
      <c r="AC75" s="102"/>
      <c r="AD75" s="203"/>
      <c r="AE75" s="59"/>
    </row>
    <row r="76" spans="1:33" ht="11.1" hidden="1" customHeight="1" x14ac:dyDescent="0.15">
      <c r="A76" s="197" t="s">
        <v>89</v>
      </c>
      <c r="B76" s="204"/>
      <c r="C76" s="205"/>
      <c r="D76" s="206"/>
      <c r="E76" s="207"/>
      <c r="F76" s="208"/>
      <c r="G76" s="162"/>
      <c r="H76" s="209"/>
      <c r="I76" s="48"/>
      <c r="J76" s="209"/>
      <c r="K76" s="162"/>
      <c r="L76" s="210"/>
      <c r="M76" s="162"/>
      <c r="N76" s="211"/>
      <c r="O76" s="212"/>
      <c r="P76" s="62"/>
      <c r="Q76" s="213"/>
      <c r="R76" s="53"/>
      <c r="S76" s="51"/>
      <c r="T76" s="51"/>
      <c r="U76" s="53"/>
      <c r="V76" s="62"/>
      <c r="W76" s="51"/>
      <c r="X76" s="214"/>
      <c r="Y76" s="55"/>
      <c r="Z76" s="215"/>
      <c r="AA76" s="165"/>
      <c r="AB76" s="216"/>
      <c r="AC76" s="162"/>
      <c r="AD76" s="217"/>
      <c r="AE76" s="218"/>
    </row>
    <row r="77" spans="1:33" s="132" customFormat="1" ht="11.1" hidden="1" customHeight="1" x14ac:dyDescent="0.15">
      <c r="A77" s="219" t="s">
        <v>90</v>
      </c>
      <c r="B77" s="75"/>
      <c r="C77" s="161"/>
      <c r="D77" s="45"/>
      <c r="E77" s="162"/>
      <c r="F77" s="45"/>
      <c r="G77" s="162"/>
      <c r="H77" s="45">
        <v>0</v>
      </c>
      <c r="I77" s="48"/>
      <c r="J77" s="45">
        <v>0</v>
      </c>
      <c r="K77" s="48"/>
      <c r="L77" s="220">
        <v>0</v>
      </c>
      <c r="M77" s="221"/>
      <c r="N77" s="222">
        <v>0</v>
      </c>
      <c r="O77" s="223"/>
      <c r="P77" s="224">
        <v>0</v>
      </c>
      <c r="Q77" s="225"/>
      <c r="R77" s="222">
        <v>0</v>
      </c>
      <c r="S77" s="226"/>
      <c r="T77" s="226"/>
      <c r="U77" s="222"/>
      <c r="V77" s="222">
        <v>0</v>
      </c>
      <c r="W77" s="226"/>
      <c r="X77" s="222">
        <v>0</v>
      </c>
      <c r="Y77" s="55"/>
      <c r="Z77" s="227">
        <f>SUM(B77:X77)</f>
        <v>0</v>
      </c>
      <c r="AA77" s="228"/>
      <c r="AB77" s="74"/>
      <c r="AC77" s="162"/>
      <c r="AD77" s="229"/>
      <c r="AE77" s="59"/>
    </row>
    <row r="78" spans="1:33" ht="12" hidden="1" customHeight="1" x14ac:dyDescent="0.15">
      <c r="A78" s="230" t="s">
        <v>91</v>
      </c>
      <c r="B78" s="231"/>
      <c r="C78" s="161"/>
      <c r="D78" s="177"/>
      <c r="E78" s="162"/>
      <c r="F78" s="177"/>
      <c r="G78" s="162"/>
      <c r="H78" s="177">
        <v>0</v>
      </c>
      <c r="I78" s="48"/>
      <c r="J78" s="177">
        <v>0</v>
      </c>
      <c r="K78" s="48"/>
      <c r="L78" s="232">
        <v>0</v>
      </c>
      <c r="M78" s="221"/>
      <c r="N78" s="79">
        <v>0</v>
      </c>
      <c r="O78" s="223"/>
      <c r="P78" s="177">
        <v>0</v>
      </c>
      <c r="Q78" s="225"/>
      <c r="R78" s="79">
        <v>0</v>
      </c>
      <c r="S78" s="226"/>
      <c r="T78" s="226"/>
      <c r="U78" s="79"/>
      <c r="V78" s="156">
        <v>0</v>
      </c>
      <c r="W78" s="226"/>
      <c r="X78" s="156">
        <v>0</v>
      </c>
      <c r="Y78" s="55"/>
      <c r="Z78" s="233">
        <f>SUM(B78:X78)</f>
        <v>0</v>
      </c>
      <c r="AA78" s="234"/>
      <c r="AB78" s="235"/>
      <c r="AC78" s="161"/>
      <c r="AD78" s="236"/>
      <c r="AE78" s="59"/>
    </row>
    <row r="79" spans="1:33" ht="12" customHeight="1" x14ac:dyDescent="0.15">
      <c r="A79" s="230" t="s">
        <v>92</v>
      </c>
      <c r="B79" s="84"/>
      <c r="C79" s="161"/>
      <c r="D79" s="84"/>
      <c r="E79" s="237"/>
      <c r="F79" s="84"/>
      <c r="G79" s="237">
        <f t="shared" ref="G79:X79" si="6">G60+G75</f>
        <v>0</v>
      </c>
      <c r="H79" s="84">
        <f t="shared" si="6"/>
        <v>183033372.58999997</v>
      </c>
      <c r="I79" s="237">
        <f t="shared" si="6"/>
        <v>0</v>
      </c>
      <c r="J79" s="84">
        <f t="shared" si="6"/>
        <v>128953825.14999999</v>
      </c>
      <c r="K79" s="237">
        <f t="shared" si="6"/>
        <v>0</v>
      </c>
      <c r="L79" s="238">
        <f t="shared" si="6"/>
        <v>133307155.60999998</v>
      </c>
      <c r="M79" s="237">
        <f t="shared" si="6"/>
        <v>0</v>
      </c>
      <c r="N79" s="84">
        <f t="shared" si="6"/>
        <v>0</v>
      </c>
      <c r="O79" s="237">
        <f t="shared" si="6"/>
        <v>0</v>
      </c>
      <c r="P79" s="84">
        <f t="shared" si="6"/>
        <v>0</v>
      </c>
      <c r="Q79" s="237">
        <f t="shared" si="6"/>
        <v>0</v>
      </c>
      <c r="R79" s="84">
        <f t="shared" si="6"/>
        <v>0</v>
      </c>
      <c r="S79" s="237">
        <f t="shared" si="6"/>
        <v>0</v>
      </c>
      <c r="T79" s="237">
        <f t="shared" si="6"/>
        <v>0</v>
      </c>
      <c r="U79" s="84">
        <f t="shared" si="6"/>
        <v>0</v>
      </c>
      <c r="V79" s="84">
        <f t="shared" si="6"/>
        <v>0</v>
      </c>
      <c r="W79" s="237"/>
      <c r="X79" s="84">
        <f t="shared" si="6"/>
        <v>0</v>
      </c>
      <c r="Y79" s="239"/>
      <c r="Z79" s="240">
        <f>Z60+Z75+Z78</f>
        <v>445294353.35000002</v>
      </c>
      <c r="AA79" s="241"/>
      <c r="AB79" s="156"/>
      <c r="AC79" s="196"/>
      <c r="AD79" s="242"/>
      <c r="AE79" s="59"/>
      <c r="AG79" s="243"/>
    </row>
    <row r="80" spans="1:33" ht="12" customHeight="1" x14ac:dyDescent="0.15">
      <c r="A80" s="78" t="s">
        <v>93</v>
      </c>
      <c r="B80" s="244"/>
      <c r="C80" s="245"/>
      <c r="D80" s="244"/>
      <c r="E80" s="246"/>
      <c r="F80" s="244"/>
      <c r="G80" s="246">
        <f t="shared" ref="G80:V80" si="7">G50+G79</f>
        <v>0</v>
      </c>
      <c r="H80" s="244">
        <f t="shared" si="7"/>
        <v>255991287.93999997</v>
      </c>
      <c r="I80" s="246">
        <f t="shared" si="7"/>
        <v>0</v>
      </c>
      <c r="J80" s="244">
        <f t="shared" si="7"/>
        <v>186304638.74000001</v>
      </c>
      <c r="K80" s="246">
        <f t="shared" si="7"/>
        <v>0</v>
      </c>
      <c r="L80" s="247">
        <f t="shared" si="7"/>
        <v>202720814.25</v>
      </c>
      <c r="M80" s="246">
        <f t="shared" si="7"/>
        <v>0</v>
      </c>
      <c r="N80" s="244">
        <f t="shared" si="7"/>
        <v>0</v>
      </c>
      <c r="O80" s="246">
        <f t="shared" si="7"/>
        <v>0</v>
      </c>
      <c r="P80" s="244">
        <f t="shared" si="7"/>
        <v>0</v>
      </c>
      <c r="Q80" s="246">
        <f t="shared" si="7"/>
        <v>0</v>
      </c>
      <c r="R80" s="244">
        <f t="shared" si="7"/>
        <v>0</v>
      </c>
      <c r="S80" s="246">
        <f t="shared" si="7"/>
        <v>0</v>
      </c>
      <c r="T80" s="246">
        <f t="shared" si="7"/>
        <v>0</v>
      </c>
      <c r="U80" s="244">
        <f t="shared" si="7"/>
        <v>0</v>
      </c>
      <c r="V80" s="244">
        <f t="shared" si="7"/>
        <v>0</v>
      </c>
      <c r="W80" s="248"/>
      <c r="X80" s="244">
        <f>X50+X79</f>
        <v>0</v>
      </c>
      <c r="Y80" s="249"/>
      <c r="Z80" s="250">
        <f>Z50+Z79</f>
        <v>645016740.93000007</v>
      </c>
      <c r="AA80" s="241"/>
      <c r="AB80" s="84"/>
      <c r="AC80" s="251"/>
      <c r="AD80" s="183"/>
      <c r="AE80" s="59"/>
    </row>
    <row r="81" spans="1:32" ht="11.25" x14ac:dyDescent="0.2">
      <c r="A81" s="252"/>
      <c r="B81" s="253"/>
      <c r="C81" s="254"/>
      <c r="D81" s="253"/>
      <c r="E81" s="254"/>
      <c r="F81" s="254"/>
      <c r="G81" s="254"/>
      <c r="H81" s="255"/>
      <c r="I81" s="256"/>
      <c r="J81" s="253"/>
      <c r="K81" s="254"/>
      <c r="L81" s="257"/>
      <c r="M81" s="254"/>
      <c r="N81" s="258"/>
      <c r="O81" s="254"/>
      <c r="P81" s="254"/>
      <c r="Q81" s="254"/>
      <c r="S81" s="259"/>
      <c r="T81" s="259"/>
      <c r="W81" s="259"/>
      <c r="X81" s="260"/>
      <c r="Y81" s="260"/>
      <c r="Z81" s="261"/>
      <c r="AA81" s="254"/>
      <c r="AB81" s="139"/>
      <c r="AC81" s="254"/>
      <c r="AD81" s="262"/>
      <c r="AE81" s="263"/>
      <c r="AF81" s="264"/>
    </row>
    <row r="82" spans="1:32" ht="9.75" thickBot="1" x14ac:dyDescent="0.2">
      <c r="A82" s="265"/>
      <c r="B82" s="266"/>
      <c r="C82" s="267"/>
      <c r="D82" s="266"/>
      <c r="E82" s="267"/>
      <c r="F82" s="267"/>
      <c r="G82" s="267"/>
      <c r="H82" s="268"/>
      <c r="I82" s="267"/>
      <c r="J82" s="266"/>
      <c r="K82" s="267"/>
      <c r="L82" s="269"/>
      <c r="M82" s="267"/>
      <c r="N82" s="270"/>
      <c r="O82" s="267"/>
      <c r="P82" s="267"/>
      <c r="Q82" s="267"/>
      <c r="R82" s="271"/>
      <c r="S82" s="272"/>
      <c r="T82" s="272"/>
      <c r="U82" s="273"/>
      <c r="V82" s="274"/>
      <c r="W82" s="272"/>
      <c r="X82" s="275"/>
      <c r="Y82" s="275"/>
      <c r="Z82" s="276"/>
      <c r="AA82" s="267"/>
      <c r="AB82" s="276"/>
      <c r="AC82" s="267"/>
      <c r="AD82" s="277"/>
      <c r="AE82" s="278"/>
    </row>
    <row r="83" spans="1:32" hidden="1" x14ac:dyDescent="0.15">
      <c r="A83" s="279"/>
      <c r="AE83" s="283"/>
    </row>
    <row r="84" spans="1:32" hidden="1" x14ac:dyDescent="0.15">
      <c r="A84" s="279"/>
      <c r="B84" s="173"/>
      <c r="AE84" s="283"/>
    </row>
    <row r="85" spans="1:32" hidden="1" x14ac:dyDescent="0.15">
      <c r="A85" s="279"/>
      <c r="B85" s="173"/>
      <c r="AE85" s="283"/>
    </row>
    <row r="86" spans="1:32" ht="11.25" hidden="1" x14ac:dyDescent="0.2">
      <c r="A86" s="293" t="s">
        <v>94</v>
      </c>
      <c r="B86" s="294"/>
      <c r="C86" s="294"/>
      <c r="D86" s="305" t="s">
        <v>95</v>
      </c>
      <c r="E86" s="305"/>
      <c r="F86" s="305"/>
      <c r="G86" s="305"/>
      <c r="H86" s="305"/>
      <c r="I86" s="305"/>
      <c r="J86" s="305"/>
      <c r="L86" s="295" t="s">
        <v>96</v>
      </c>
      <c r="M86" s="295"/>
      <c r="N86" s="295"/>
      <c r="O86" s="295"/>
      <c r="P86" s="295"/>
      <c r="Q86" s="295"/>
      <c r="R86" s="295"/>
      <c r="S86" s="295"/>
      <c r="T86" s="295"/>
      <c r="U86" s="295"/>
      <c r="V86" s="295"/>
      <c r="W86" s="295"/>
      <c r="X86" s="295"/>
      <c r="Y86" s="295"/>
      <c r="Z86" s="295"/>
      <c r="AA86" s="295"/>
      <c r="AB86" s="295"/>
      <c r="AC86" s="295"/>
      <c r="AD86" s="295"/>
      <c r="AE86" s="283"/>
    </row>
    <row r="87" spans="1:32" ht="11.25" hidden="1" x14ac:dyDescent="0.2">
      <c r="A87" s="284"/>
      <c r="B87" s="285"/>
      <c r="C87" s="286"/>
      <c r="D87" s="286"/>
      <c r="E87" s="286"/>
      <c r="F87" s="286"/>
      <c r="G87" s="287"/>
      <c r="H87" s="288"/>
      <c r="I87" s="286"/>
      <c r="AE87" s="283"/>
    </row>
    <row r="88" spans="1:32" ht="11.25" hidden="1" x14ac:dyDescent="0.2">
      <c r="A88" s="284"/>
      <c r="B88" s="285"/>
      <c r="C88" s="286"/>
      <c r="D88" s="286"/>
      <c r="E88" s="286"/>
      <c r="F88" s="286"/>
      <c r="G88" s="287"/>
      <c r="H88" s="288"/>
      <c r="I88" s="286"/>
      <c r="AE88" s="283"/>
    </row>
    <row r="89" spans="1:32" ht="11.25" hidden="1" x14ac:dyDescent="0.2">
      <c r="A89" s="284"/>
      <c r="B89" s="285"/>
      <c r="C89" s="286"/>
      <c r="D89" s="286"/>
      <c r="E89" s="286"/>
      <c r="F89" s="286"/>
      <c r="G89" s="287"/>
      <c r="H89" s="288"/>
      <c r="I89" s="286"/>
      <c r="AE89" s="283"/>
    </row>
    <row r="90" spans="1:32" ht="11.25" hidden="1" x14ac:dyDescent="0.2">
      <c r="A90" s="284"/>
      <c r="B90" s="285"/>
      <c r="C90" s="286"/>
      <c r="D90" s="286"/>
      <c r="E90" s="286"/>
      <c r="F90" s="286"/>
      <c r="G90" s="287"/>
      <c r="H90" s="288"/>
      <c r="I90" s="286"/>
      <c r="AE90" s="283"/>
    </row>
    <row r="91" spans="1:32" ht="11.25" hidden="1" x14ac:dyDescent="0.2">
      <c r="A91" s="284"/>
      <c r="B91" s="285"/>
      <c r="C91" s="289"/>
      <c r="D91" s="289"/>
      <c r="E91" s="289"/>
      <c r="F91" s="289"/>
      <c r="G91" s="287"/>
      <c r="H91" s="290"/>
      <c r="I91" s="286"/>
      <c r="AE91" s="283"/>
    </row>
    <row r="92" spans="1:32" ht="11.25" hidden="1" x14ac:dyDescent="0.2">
      <c r="A92" s="293" t="s">
        <v>97</v>
      </c>
      <c r="B92" s="294"/>
      <c r="C92" s="294"/>
      <c r="D92" s="294" t="s">
        <v>98</v>
      </c>
      <c r="E92" s="294"/>
      <c r="F92" s="294"/>
      <c r="G92" s="294"/>
      <c r="H92" s="294"/>
      <c r="I92" s="294"/>
      <c r="J92" s="294"/>
      <c r="L92" s="295" t="s">
        <v>99</v>
      </c>
      <c r="M92" s="295"/>
      <c r="N92" s="295"/>
      <c r="O92" s="295"/>
      <c r="P92" s="295"/>
      <c r="Q92" s="295"/>
      <c r="R92" s="295"/>
      <c r="S92" s="295"/>
      <c r="T92" s="295"/>
      <c r="U92" s="295"/>
      <c r="V92" s="295"/>
      <c r="W92" s="295"/>
      <c r="X92" s="295"/>
      <c r="Y92" s="295"/>
      <c r="Z92" s="295"/>
      <c r="AA92" s="295"/>
      <c r="AB92" s="295"/>
      <c r="AC92" s="295"/>
      <c r="AD92" s="295"/>
      <c r="AE92" s="283"/>
    </row>
    <row r="95" spans="1:32" x14ac:dyDescent="0.15">
      <c r="L95" s="291"/>
      <c r="P95" s="292"/>
    </row>
    <row r="97" spans="16:16" x14ac:dyDescent="0.15">
      <c r="P97" s="292"/>
    </row>
    <row r="98" spans="16:16" x14ac:dyDescent="0.15">
      <c r="P98" s="292"/>
    </row>
  </sheetData>
  <mergeCells count="10">
    <mergeCell ref="A92:C92"/>
    <mergeCell ref="D92:J92"/>
    <mergeCell ref="L92:AD92"/>
    <mergeCell ref="A2:AE2"/>
    <mergeCell ref="A3:AE3"/>
    <mergeCell ref="A4:AE4"/>
    <mergeCell ref="A5:AE5"/>
    <mergeCell ref="A86:C86"/>
    <mergeCell ref="D86:J86"/>
    <mergeCell ref="L86:AD86"/>
  </mergeCells>
  <printOptions horizontalCentered="1" verticalCentered="1"/>
  <pageMargins left="0.31496062992125984" right="0.35433070866141736" top="0.51181102362204722" bottom="0.35433070866141736" header="0.31496062992125984" footer="0.23622047244094491"/>
  <pageSetup scale="69" orientation="landscape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Analisis de evolucion del ingre</vt:lpstr>
      <vt:lpstr>'Analisis de evolucion del ingre'!Área_de_impresión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Claudia Elena Cuilty Sanchez</cp:lastModifiedBy>
  <dcterms:created xsi:type="dcterms:W3CDTF">2016-10-04T16:32:06Z</dcterms:created>
  <dcterms:modified xsi:type="dcterms:W3CDTF">2016-10-04T16:44:44Z</dcterms:modified>
</cp:coreProperties>
</file>